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415" tabRatio="601" firstSheet="6" activeTab="6"/>
  </bookViews>
  <sheets>
    <sheet name="Бордюры" sheetId="1" r:id="rId1"/>
    <sheet name="Стен.мат-лы(для клиентов)" sheetId="2" r:id="rId2"/>
    <sheet name="Бордюры(для клиентов)" sheetId="3" r:id="rId3"/>
    <sheet name="Тр.плитка(для клиентов)" sheetId="4" r:id="rId4"/>
    <sheet name="&quot;Premium&quot;(для клиентов)" sheetId="5" r:id="rId5"/>
    <sheet name="ДомоСтрой (рабочий) (2)" sheetId="6" r:id="rId6"/>
    <sheet name="ДомоСтрой (рабочий)" sheetId="7" r:id="rId7"/>
  </sheets>
  <definedNames>
    <definedName name="_xlnm.Print_Area" localSheetId="0">'Бордюры'!$A$1:$AB$67</definedName>
    <definedName name="_xlnm.Print_Area" localSheetId="2">'Бордюры(для клиентов)'!$A$1:$AB$67</definedName>
    <definedName name="_xlnm.Print_Area" localSheetId="3">'Тр.плитка(для клиентов)'!$A$1:$AC$37</definedName>
  </definedNames>
  <calcPr fullCalcOnLoad="1"/>
</workbook>
</file>

<file path=xl/sharedStrings.xml><?xml version="1.0" encoding="utf-8"?>
<sst xmlns="http://schemas.openxmlformats.org/spreadsheetml/2006/main" count="772" uniqueCount="338">
  <si>
    <t>390х90х190</t>
  </si>
  <si>
    <t>М75</t>
  </si>
  <si>
    <t>F50</t>
  </si>
  <si>
    <t>12,5(125)</t>
  </si>
  <si>
    <t>2 часа</t>
  </si>
  <si>
    <t>120(2160)</t>
  </si>
  <si>
    <t>Бетон.колотый пустотелый</t>
  </si>
  <si>
    <t>Бетон.колотый полнотелый</t>
  </si>
  <si>
    <t>Бетон.колотый кирпич</t>
  </si>
  <si>
    <t>390х190х90</t>
  </si>
  <si>
    <t>390х95х190</t>
  </si>
  <si>
    <t>250х120х65</t>
  </si>
  <si>
    <t>М150</t>
  </si>
  <si>
    <t>М100</t>
  </si>
  <si>
    <t>М200</t>
  </si>
  <si>
    <t>М50</t>
  </si>
  <si>
    <t>м150</t>
  </si>
  <si>
    <t>М300</t>
  </si>
  <si>
    <t>F100</t>
  </si>
  <si>
    <t>12,5(62,5)</t>
  </si>
  <si>
    <t>51(394)</t>
  </si>
  <si>
    <t>4 часа</t>
  </si>
  <si>
    <t>120(1560)</t>
  </si>
  <si>
    <t>120(1800)</t>
  </si>
  <si>
    <t>120(1320)</t>
  </si>
  <si>
    <t>60(840)</t>
  </si>
  <si>
    <t>60(600)</t>
  </si>
  <si>
    <t>60(1080)</t>
  </si>
  <si>
    <t>60(780)</t>
  </si>
  <si>
    <t>50(900)</t>
  </si>
  <si>
    <t>100(1300)</t>
  </si>
  <si>
    <t>400(4400)</t>
  </si>
  <si>
    <t>Брусчатка</t>
  </si>
  <si>
    <t>Зигзаг</t>
  </si>
  <si>
    <t>Шапка Епископа</t>
  </si>
  <si>
    <t>Квадрат</t>
  </si>
  <si>
    <t>Старая площадь</t>
  </si>
  <si>
    <t>200х100х60</t>
  </si>
  <si>
    <t>222х109,5х60</t>
  </si>
  <si>
    <t>200х200х60</t>
  </si>
  <si>
    <t>280х200х100х60</t>
  </si>
  <si>
    <t>160х160х60</t>
  </si>
  <si>
    <t>серый</t>
  </si>
  <si>
    <t>красный</t>
  </si>
  <si>
    <t>коричневый</t>
  </si>
  <si>
    <t>черный</t>
  </si>
  <si>
    <t>желтый</t>
  </si>
  <si>
    <t>оранжевый</t>
  </si>
  <si>
    <t>зеленый</t>
  </si>
  <si>
    <t>голубой</t>
  </si>
  <si>
    <t>светло-серый</t>
  </si>
  <si>
    <t>белый</t>
  </si>
  <si>
    <t>1000х300х180</t>
  </si>
  <si>
    <t>200х100х80</t>
  </si>
  <si>
    <t>Старый город</t>
  </si>
  <si>
    <t>260х160х80</t>
  </si>
  <si>
    <t>100х160х80</t>
  </si>
  <si>
    <t>160х160х80</t>
  </si>
  <si>
    <t>Газонная решетка</t>
  </si>
  <si>
    <t>450х225х80</t>
  </si>
  <si>
    <t>Камень садовый</t>
  </si>
  <si>
    <t>1000х200х80</t>
  </si>
  <si>
    <t>Камень дорожный</t>
  </si>
  <si>
    <t>1000х300х150</t>
  </si>
  <si>
    <t>Ромб</t>
  </si>
  <si>
    <t>243,4х165х60</t>
  </si>
  <si>
    <t>465,4х240,4х80</t>
  </si>
  <si>
    <t>СТЕНОВЫЕ МАТЕРИАЛЫ</t>
  </si>
  <si>
    <t>Наименование изделий</t>
  </si>
  <si>
    <t>Размеры,мм</t>
  </si>
  <si>
    <t>Марка по прочности</t>
  </si>
  <si>
    <t>Кол-во в м2(м3)</t>
  </si>
  <si>
    <t>Вес 1 шт,кг</t>
  </si>
  <si>
    <t>Обьемный вес (кг\м3)</t>
  </si>
  <si>
    <t>Теплопроводность</t>
  </si>
  <si>
    <t>Предел огнестойкости</t>
  </si>
  <si>
    <t xml:space="preserve">Вес поддона, кг </t>
  </si>
  <si>
    <t>Цена за 1 шт с НДС в руб.</t>
  </si>
  <si>
    <t>Кол-во шт. в машине 20 тонн</t>
  </si>
  <si>
    <t>Цена доставки</t>
  </si>
  <si>
    <t>390х190х190</t>
  </si>
  <si>
    <t>10% наценка</t>
  </si>
  <si>
    <t>15% наценка</t>
  </si>
  <si>
    <t>ПЕРЕГОРОДОЧНЫЙ БЛОК</t>
  </si>
  <si>
    <t>Кол-во на поддоне (в маш. 20(тонн)</t>
  </si>
  <si>
    <t>Миним.цена (5000 руб. с машины)</t>
  </si>
  <si>
    <t>ПОЛНОТЕЛЫЙ БЛОК</t>
  </si>
  <si>
    <t>СТЕНОВОЙ ПУСТОТЕЛЫЙ БЛОК</t>
  </si>
  <si>
    <t>ОБЛИЦОВОЧНЫЙ МАТЕРИАЛ</t>
  </si>
  <si>
    <t xml:space="preserve">Керамзито-бетонный </t>
  </si>
  <si>
    <t xml:space="preserve">Бетонный </t>
  </si>
  <si>
    <t xml:space="preserve">11-щелевой кер-бетонный </t>
  </si>
  <si>
    <t>11-щелевой бетонный</t>
  </si>
  <si>
    <t>Поставка осуществляется на поддонах и кратно колличеству изделий на поддоне.</t>
  </si>
  <si>
    <t>ПРАЙС-ЛИСТ</t>
  </si>
  <si>
    <t>Цены установлены на 01.11.2007</t>
  </si>
  <si>
    <t>Частичный прокрас</t>
  </si>
  <si>
    <t>Полный прокрас</t>
  </si>
  <si>
    <t>Серый цемент</t>
  </si>
  <si>
    <t>Белый цемент</t>
  </si>
  <si>
    <t>Наименование</t>
  </si>
  <si>
    <t>Размер,мм</t>
  </si>
  <si>
    <t>Вес, кг</t>
  </si>
  <si>
    <t>Вес поддона,кг</t>
  </si>
  <si>
    <t>Цвет</t>
  </si>
  <si>
    <r>
      <t>Кол-во штук в м</t>
    </r>
    <r>
      <rPr>
        <b/>
        <i/>
        <vertAlign val="superscript"/>
        <sz val="10"/>
        <rFont val="Arial Cyr"/>
        <family val="0"/>
      </rPr>
      <t>2</t>
    </r>
  </si>
  <si>
    <r>
      <t>Кол-во м</t>
    </r>
    <r>
      <rPr>
        <b/>
        <i/>
        <vertAlign val="superscript"/>
        <sz val="10"/>
        <rFont val="Arial Cyr"/>
        <family val="0"/>
      </rPr>
      <t>2</t>
    </r>
    <r>
      <rPr>
        <b/>
        <i/>
        <sz val="10"/>
        <rFont val="Arial Cyr"/>
        <family val="0"/>
      </rPr>
      <t xml:space="preserve"> на поддоне</t>
    </r>
  </si>
  <si>
    <r>
      <t>Стоимость 1 м</t>
    </r>
    <r>
      <rPr>
        <b/>
        <i/>
        <vertAlign val="superscript"/>
        <sz val="10"/>
        <rFont val="Arial Cyr"/>
        <family val="0"/>
      </rPr>
      <t>2</t>
    </r>
    <r>
      <rPr>
        <b/>
        <i/>
        <sz val="10"/>
        <rFont val="Arial Cyr"/>
        <family val="0"/>
      </rPr>
      <t xml:space="preserve"> в руб. (с учетом НДС)</t>
    </r>
  </si>
  <si>
    <t>серый                           белый                  красный      коричневый           черный           желтый            оранжевый           зеленый            голубой                светло-серый</t>
  </si>
  <si>
    <r>
      <t>Кол-во м</t>
    </r>
    <r>
      <rPr>
        <b/>
        <i/>
        <vertAlign val="superscript"/>
        <sz val="10"/>
        <rFont val="Arial Cyr"/>
        <family val="0"/>
      </rPr>
      <t>2</t>
    </r>
    <r>
      <rPr>
        <b/>
        <i/>
        <sz val="10"/>
        <rFont val="Arial Cyr"/>
        <family val="0"/>
      </rPr>
      <t xml:space="preserve"> (в машине 20 тн)</t>
    </r>
  </si>
  <si>
    <t>Старый          город</t>
  </si>
  <si>
    <t>БОРТОВОЙ КАМЕНЬ</t>
  </si>
  <si>
    <t>Размер, мм</t>
  </si>
  <si>
    <t>Кол-во на поддоне, шт.</t>
  </si>
  <si>
    <t>Вес поддона, кг</t>
  </si>
  <si>
    <t>Камень                  магистральный</t>
  </si>
  <si>
    <t>ООО "Цветной бульвар"           170040 г.Тверь, Старицкое шоссе, 16 тел. 47-50-72, 47-57-83, 57-75-73.</t>
  </si>
  <si>
    <t>ТРОТУАРНАЯ ПЛИТКА</t>
  </si>
  <si>
    <t>Наценка 10%</t>
  </si>
  <si>
    <t>Наценка 15%</t>
  </si>
  <si>
    <t>Наценка 20%</t>
  </si>
  <si>
    <t>Минимальная цена (5000 руб. с машины</t>
  </si>
  <si>
    <t>Минимальная цена (5000 т.р. С машины)</t>
  </si>
  <si>
    <t>Наценка 10 %</t>
  </si>
  <si>
    <t>Наценка 15 %</t>
  </si>
  <si>
    <t>Наценка 20 %</t>
  </si>
  <si>
    <t>Размер, в мм</t>
  </si>
  <si>
    <t>Вес, в кг</t>
  </si>
  <si>
    <t>Кол-во шт в м2</t>
  </si>
  <si>
    <t>Кол-во м2 на поддоне</t>
  </si>
  <si>
    <t xml:space="preserve">Вес поддона, в кг </t>
  </si>
  <si>
    <t>Наименование коллекции</t>
  </si>
  <si>
    <t>Стоимость 1 м2,в руб.</t>
  </si>
  <si>
    <t>Кол-во м2 (в машине 20 тонн)</t>
  </si>
  <si>
    <t>Стоимость доставки</t>
  </si>
  <si>
    <t>Стоимость 1 шт в руб. (с учетом НДС)</t>
  </si>
  <si>
    <t>Стоимость за 1 шт.  С НДС, руб.</t>
  </si>
  <si>
    <t>Морозо-стойкость</t>
  </si>
  <si>
    <t>Бортовой камень</t>
  </si>
  <si>
    <t>Тротуарная плитка</t>
  </si>
  <si>
    <t>Кол-во в п.м.</t>
  </si>
  <si>
    <t xml:space="preserve">Кол-во на поддоне </t>
  </si>
  <si>
    <t>Вес поддона,в кг</t>
  </si>
  <si>
    <t>Стоимость 1 шт, в руб.</t>
  </si>
  <si>
    <t>Кол-во шт (в машине20 тонн)</t>
  </si>
  <si>
    <t>Gold        Silver     Bronze</t>
  </si>
  <si>
    <t>Gold     Silver  Bronze</t>
  </si>
  <si>
    <t>Минималь-ная цена (5000руб. смашины)</t>
  </si>
  <si>
    <t>Минималь-ная цена (5000руб. С машины)</t>
  </si>
  <si>
    <t>Стоимость 1 м2в руб.(с учетом НДС)</t>
  </si>
  <si>
    <t>Стоимость 1 шт (с учетом НДС)</t>
  </si>
  <si>
    <t>ООО "Цветной бульвар"        170040 г.Тверь Старицкое шоссе, д.16 тел. 47-50-72, 47-57-83, 57-75-73</t>
  </si>
  <si>
    <t>Плитка произведена методом вибропрессования.</t>
  </si>
  <si>
    <t>Класс "PREMIUM"</t>
  </si>
  <si>
    <t xml:space="preserve">                                                                                                                                            Цены установлены на 01.11.2007</t>
  </si>
  <si>
    <t>Плитка изготовлена методом вибропрессования.</t>
  </si>
  <si>
    <t>Бортовой камень изготовлен методом вибропрессования</t>
  </si>
  <si>
    <t>Волна</t>
  </si>
  <si>
    <t>Шашки</t>
  </si>
  <si>
    <t>Калифоорния</t>
  </si>
  <si>
    <t>Галечник</t>
  </si>
  <si>
    <t>Паутинка</t>
  </si>
  <si>
    <t>Геометрия</t>
  </si>
  <si>
    <t>Гладкая</t>
  </si>
  <si>
    <t>Облако</t>
  </si>
  <si>
    <t>Плитка толщиной 3 см</t>
  </si>
  <si>
    <t>Плитка толщиной 4-4,5 см</t>
  </si>
  <si>
    <t>Каменнный цветок</t>
  </si>
  <si>
    <t>Клевер</t>
  </si>
  <si>
    <t>Гжель</t>
  </si>
  <si>
    <t>Кирпич-сетка</t>
  </si>
  <si>
    <t>Плитка толщиной 5 см</t>
  </si>
  <si>
    <t>Калифорния</t>
  </si>
  <si>
    <t>8-кирпичей</t>
  </si>
  <si>
    <t>Фреска</t>
  </si>
  <si>
    <t>Плитка толщиной 6 см</t>
  </si>
  <si>
    <t>Шестигранник</t>
  </si>
  <si>
    <t>Газонная</t>
  </si>
  <si>
    <t>Паркет</t>
  </si>
  <si>
    <t>Брук Римский № 1</t>
  </si>
  <si>
    <t>Брук Римский № 3</t>
  </si>
  <si>
    <t>54х54</t>
  </si>
  <si>
    <t>Плитка облицовочная</t>
  </si>
  <si>
    <t>Макси</t>
  </si>
  <si>
    <t>Балтийская скала</t>
  </si>
  <si>
    <t>Воронежский сланец</t>
  </si>
  <si>
    <t>Рваный камень</t>
  </si>
  <si>
    <t>Бордюр тротуарный</t>
  </si>
  <si>
    <t>Бордюр садовый</t>
  </si>
  <si>
    <t>Сток для воды</t>
  </si>
  <si>
    <t>Вес кг\шт</t>
  </si>
  <si>
    <t>Кол-во шт\м2</t>
  </si>
  <si>
    <t>Размер в см</t>
  </si>
  <si>
    <t>30х30х3</t>
  </si>
  <si>
    <t>Стоимость 1 м2     (с учетом НДС)</t>
  </si>
  <si>
    <t>35х35х4</t>
  </si>
  <si>
    <t>26,5х22,1х4,5</t>
  </si>
  <si>
    <t>29,5х29,5х4</t>
  </si>
  <si>
    <t>21х21х4</t>
  </si>
  <si>
    <t>Серая</t>
  </si>
  <si>
    <t>Цветная</t>
  </si>
  <si>
    <t>25х12,5х4</t>
  </si>
  <si>
    <t>35х35х5</t>
  </si>
  <si>
    <t>40х40х5</t>
  </si>
  <si>
    <t>26,3х13,5х6</t>
  </si>
  <si>
    <t>20х10х6</t>
  </si>
  <si>
    <t>16х18х6</t>
  </si>
  <si>
    <t>50х50х6</t>
  </si>
  <si>
    <t>12х12х6</t>
  </si>
  <si>
    <t>12х6х6</t>
  </si>
  <si>
    <t>10,5х8х6</t>
  </si>
  <si>
    <t>60х32х3</t>
  </si>
  <si>
    <t>60х40х2,5</t>
  </si>
  <si>
    <t>26,7х33х2</t>
  </si>
  <si>
    <t>27х12,5х2</t>
  </si>
  <si>
    <t>50х21х7</t>
  </si>
  <si>
    <t>50х21х4</t>
  </si>
  <si>
    <t>50х16х5</t>
  </si>
  <si>
    <t>50х16х10</t>
  </si>
  <si>
    <t>Стоимость 1 п.м (с учетом НДС)</t>
  </si>
  <si>
    <t>Кол-во в п.м</t>
  </si>
  <si>
    <t>Стоимость 1 шт. (с учетом НДС)</t>
  </si>
  <si>
    <t>Размер, в см</t>
  </si>
  <si>
    <t>Вес 1 шт. в кг</t>
  </si>
  <si>
    <t>100 кг-1 м2</t>
  </si>
  <si>
    <t>54х54х6</t>
  </si>
  <si>
    <t>Стоимость 1 м2     (скидка 3%)</t>
  </si>
  <si>
    <t>Стоимость 1 шт (скидка 3%)</t>
  </si>
  <si>
    <t>Стоимость 1 п.м (скидка 3 %)</t>
  </si>
  <si>
    <t>Стоимость 1 шт. (скидка 3%)</t>
  </si>
  <si>
    <t>Используется "дробеструйная" обработка поверхности и "отмыв"</t>
  </si>
  <si>
    <t>Кер.-бетонный щелевой</t>
  </si>
  <si>
    <t>Бетонный щелевой</t>
  </si>
  <si>
    <t>Пенек</t>
  </si>
  <si>
    <t>комп.5</t>
  </si>
  <si>
    <t>х</t>
  </si>
  <si>
    <t>Столбы железобетонные</t>
  </si>
  <si>
    <t>Столб (выс. 2.1)сеч. 9х9</t>
  </si>
  <si>
    <t>Столб (выс. 2.25) сеч. 12х12</t>
  </si>
  <si>
    <t>Столб (выс. 2.75) сеч. 12х12х</t>
  </si>
  <si>
    <t>Столб (выс. 2,20) сеч  11x11</t>
  </si>
  <si>
    <t>350.02</t>
  </si>
  <si>
    <t>380.05</t>
  </si>
  <si>
    <t>31.82</t>
  </si>
  <si>
    <t>34.55</t>
  </si>
  <si>
    <t>450.00</t>
  </si>
  <si>
    <t>490.00</t>
  </si>
  <si>
    <t>599.50</t>
  </si>
  <si>
    <t>638.00</t>
  </si>
  <si>
    <t>540.00</t>
  </si>
  <si>
    <t>500.00</t>
  </si>
  <si>
    <t>62.5</t>
  </si>
  <si>
    <t>83.33</t>
  </si>
  <si>
    <t>650.00</t>
  </si>
  <si>
    <t>700.00</t>
  </si>
  <si>
    <t>750.00</t>
  </si>
  <si>
    <t>350.00</t>
  </si>
  <si>
    <t>400.00</t>
  </si>
  <si>
    <t>70.00</t>
  </si>
  <si>
    <t>45.00</t>
  </si>
  <si>
    <t>100.00</t>
  </si>
  <si>
    <t>115.00</t>
  </si>
  <si>
    <t>48.00</t>
  </si>
  <si>
    <t>75.00</t>
  </si>
  <si>
    <t>52,2х19х3</t>
  </si>
  <si>
    <t>ООО "Цветной бульвар"                170040 г.Тверь Старицкое шоссе, д.16 тел. 47-50-72, 47-57-83, 57-75-73</t>
  </si>
  <si>
    <t>Марка по прочности В 30 или М-400.Морозостойкость- F200.Истираемость продукции не более 0,09гр/см2,</t>
  </si>
  <si>
    <t>водопоглощение не более 3,68% по массе, предел прочности на растяжение при изгибе Btb 4,0.</t>
  </si>
  <si>
    <t>Продукция  соответствует ГОСТ 6665-91,10180-90,1730.3-78,10060.2-95.</t>
  </si>
  <si>
    <t>Памятник с песочницей</t>
  </si>
  <si>
    <r>
      <t xml:space="preserve">                                                              </t>
    </r>
    <r>
      <rPr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 xml:space="preserve">           Прочие</t>
    </r>
  </si>
  <si>
    <t xml:space="preserve">      х</t>
  </si>
  <si>
    <t>Ваза</t>
  </si>
  <si>
    <t>Продукция  соответствует ГОСТ 6133-99.</t>
  </si>
  <si>
    <t>Подступенок</t>
  </si>
  <si>
    <t xml:space="preserve">       х</t>
  </si>
  <si>
    <t>120х14,5х4</t>
  </si>
  <si>
    <t>Проступь</t>
  </si>
  <si>
    <t>120х35х5</t>
  </si>
  <si>
    <t>Ступень</t>
  </si>
  <si>
    <t>25х29,5х4</t>
  </si>
  <si>
    <t xml:space="preserve">Цена на коричневый цвет за 1м2 дороже на 30рублей  чем на красный, жел.зел.на 20рублей </t>
  </si>
  <si>
    <t xml:space="preserve">    31.50</t>
  </si>
  <si>
    <t>Красная</t>
  </si>
  <si>
    <t>25х2х16,8</t>
  </si>
  <si>
    <t>Крыша на забор</t>
  </si>
  <si>
    <t>35х39х6</t>
  </si>
  <si>
    <t>Медуза</t>
  </si>
  <si>
    <t>45х45х10</t>
  </si>
  <si>
    <t>11\11</t>
  </si>
  <si>
    <t>красная</t>
  </si>
  <si>
    <t>Прочая продукция</t>
  </si>
  <si>
    <t>Блоки фундаментные</t>
  </si>
  <si>
    <t>Клевер добор поперечный</t>
  </si>
  <si>
    <t>Гжель добор поперечный</t>
  </si>
  <si>
    <t>88.04</t>
  </si>
  <si>
    <t>88.05</t>
  </si>
  <si>
    <t>88.06</t>
  </si>
  <si>
    <t>88.07</t>
  </si>
  <si>
    <t>,</t>
  </si>
  <si>
    <t>ООО"Каменный цветок"             170040 г.Тверь Старицкое шоссе, д.16 тел. 47-50-72, 89040120444</t>
  </si>
  <si>
    <t>Клен</t>
  </si>
  <si>
    <t>Колодец</t>
  </si>
  <si>
    <t>Ромб узорчатый</t>
  </si>
  <si>
    <t>Шагрень</t>
  </si>
  <si>
    <t>Песчаник</t>
  </si>
  <si>
    <t>33,4х16,2х2</t>
  </si>
  <si>
    <t>Бикини</t>
  </si>
  <si>
    <t>24х24х4,5</t>
  </si>
  <si>
    <t>Орнамент</t>
  </si>
  <si>
    <t xml:space="preserve">Керамзитовые камни </t>
  </si>
  <si>
    <t>390*190*188</t>
  </si>
  <si>
    <t>КСРП</t>
  </si>
  <si>
    <t>КСР</t>
  </si>
  <si>
    <t>12-кирпичей</t>
  </si>
  <si>
    <t>50х50х5</t>
  </si>
  <si>
    <t>Дикий камень</t>
  </si>
  <si>
    <t>Дикий камень половинка</t>
  </si>
  <si>
    <t>15х15х4</t>
  </si>
  <si>
    <t xml:space="preserve">Цена на плитку коричневого,желтого и зеленого цветов за 1 кв.м. дороже на 30 руб. </t>
  </si>
  <si>
    <t xml:space="preserve">   Крышка на забор</t>
  </si>
  <si>
    <t>Узорная</t>
  </si>
  <si>
    <t>Волна (Зигзаг)</t>
  </si>
  <si>
    <t>23,4Х15,4Х6</t>
  </si>
  <si>
    <t>Ромбик</t>
  </si>
  <si>
    <t>19х33х4,5</t>
  </si>
  <si>
    <t>Англ.булыжник</t>
  </si>
  <si>
    <t>Пеньки</t>
  </si>
  <si>
    <t>D</t>
  </si>
  <si>
    <t>от</t>
  </si>
  <si>
    <t>Ковер</t>
  </si>
  <si>
    <t>ТПК(калифорния)</t>
  </si>
  <si>
    <t>8 кирпичей</t>
  </si>
  <si>
    <t>25х12,5х6</t>
  </si>
  <si>
    <t>32х32х4</t>
  </si>
  <si>
    <t>Блок бетон. пустот</t>
  </si>
  <si>
    <t>Цена на 29.04.2015г.</t>
  </si>
  <si>
    <t>39х39х6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</si>
</sst>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0.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i/>
      <vertAlign val="superscript"/>
      <sz val="10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9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wrapText="1"/>
    </xf>
    <xf numFmtId="1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distributed"/>
    </xf>
    <xf numFmtId="0" fontId="0" fillId="0" borderId="14" xfId="0" applyBorder="1" applyAlignment="1">
      <alignment/>
    </xf>
    <xf numFmtId="1" fontId="0" fillId="0" borderId="12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2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4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6" fillId="35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justify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35" borderId="17" xfId="0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5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4" fontId="0" fillId="0" borderId="1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distributed" wrapText="1"/>
    </xf>
    <xf numFmtId="0" fontId="0" fillId="34" borderId="17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3" fillId="35" borderId="19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5" borderId="21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distributed" wrapText="1"/>
    </xf>
    <xf numFmtId="0" fontId="6" fillId="35" borderId="19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C1">
      <selection activeCell="A67" sqref="A67:AB67"/>
    </sheetView>
  </sheetViews>
  <sheetFormatPr defaultColWidth="9.00390625" defaultRowHeight="12.75"/>
  <cols>
    <col min="1" max="1" width="18.875" style="0" customWidth="1"/>
    <col min="2" max="2" width="14.125" style="0" customWidth="1"/>
    <col min="3" max="3" width="7.00390625" style="0" customWidth="1"/>
    <col min="4" max="4" width="7.75390625" style="0" customWidth="1"/>
    <col min="7" max="7" width="10.75390625" style="0" hidden="1" customWidth="1"/>
    <col min="8" max="8" width="17.75390625" style="0" customWidth="1"/>
    <col min="9" max="9" width="12.625" style="0" customWidth="1"/>
    <col min="11" max="11" width="12.00390625" style="0" customWidth="1"/>
    <col min="13" max="13" width="12.125" style="0" hidden="1" customWidth="1"/>
    <col min="14" max="14" width="12.00390625" style="0" hidden="1" customWidth="1"/>
    <col min="15" max="15" width="12.375" style="0" hidden="1" customWidth="1"/>
    <col min="16" max="16" width="12.25390625" style="0" hidden="1" customWidth="1"/>
    <col min="17" max="17" width="13.25390625" style="0" customWidth="1"/>
    <col min="19" max="19" width="13.375" style="0" customWidth="1"/>
    <col min="21" max="21" width="12.25390625" style="0" customWidth="1"/>
    <col min="23" max="23" width="12.125" style="0" customWidth="1"/>
    <col min="24" max="24" width="9.875" style="0" customWidth="1"/>
    <col min="25" max="25" width="12.125" style="0" customWidth="1"/>
    <col min="27" max="27" width="12.375" style="0" customWidth="1"/>
    <col min="28" max="28" width="11.00390625" style="0" customWidth="1"/>
  </cols>
  <sheetData>
    <row r="1" spans="1:17" ht="18.75">
      <c r="A1" s="96" t="s">
        <v>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ht="12.75">
      <c r="Q2" s="25"/>
    </row>
    <row r="3" spans="1:17" ht="15">
      <c r="A3" s="24" t="s">
        <v>116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5" spans="1:17" s="8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ht="12.75">
      <c r="A6" s="9" t="s">
        <v>95</v>
      </c>
    </row>
    <row r="7" ht="12.75">
      <c r="A7" s="9"/>
    </row>
    <row r="8" spans="1:29" ht="18.75" hidden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2" t="s">
        <v>118</v>
      </c>
      <c r="S8" s="93"/>
      <c r="T8" s="93"/>
      <c r="U8" s="94"/>
      <c r="V8" s="117" t="s">
        <v>119</v>
      </c>
      <c r="W8" s="93"/>
      <c r="X8" s="93"/>
      <c r="Y8" s="94"/>
      <c r="Z8" s="117" t="s">
        <v>120</v>
      </c>
      <c r="AA8" s="93"/>
      <c r="AB8" s="93"/>
      <c r="AC8" s="94"/>
    </row>
    <row r="9" spans="1:29" ht="12.75" customHeight="1" hidden="1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22" t="s">
        <v>107</v>
      </c>
      <c r="S9" s="91"/>
      <c r="T9" s="91"/>
      <c r="U9" s="91"/>
      <c r="V9" s="91" t="s">
        <v>107</v>
      </c>
      <c r="W9" s="91"/>
      <c r="X9" s="91"/>
      <c r="Y9" s="91"/>
      <c r="Z9" s="91" t="s">
        <v>107</v>
      </c>
      <c r="AA9" s="91"/>
      <c r="AB9" s="91"/>
      <c r="AC9" s="91"/>
    </row>
    <row r="10" spans="1:29" ht="12.75" customHeight="1" hidden="1">
      <c r="A10" s="98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22" t="s">
        <v>98</v>
      </c>
      <c r="S10" s="91"/>
      <c r="T10" s="91" t="s">
        <v>99</v>
      </c>
      <c r="U10" s="91"/>
      <c r="V10" s="91" t="s">
        <v>98</v>
      </c>
      <c r="W10" s="91"/>
      <c r="X10" s="91" t="s">
        <v>99</v>
      </c>
      <c r="Y10" s="91"/>
      <c r="Z10" s="91" t="s">
        <v>98</v>
      </c>
      <c r="AA10" s="91"/>
      <c r="AB10" s="91" t="s">
        <v>99</v>
      </c>
      <c r="AC10" s="91"/>
    </row>
    <row r="11" spans="1:29" ht="38.25" hidden="1">
      <c r="A11" s="98"/>
      <c r="B11" s="97"/>
      <c r="C11" s="97"/>
      <c r="D11" s="97"/>
      <c r="E11" s="97"/>
      <c r="F11" s="97"/>
      <c r="G11" s="97"/>
      <c r="H11" s="97"/>
      <c r="I11" s="28"/>
      <c r="J11" s="28"/>
      <c r="K11" s="28"/>
      <c r="L11" s="28"/>
      <c r="M11" s="97"/>
      <c r="N11" s="28"/>
      <c r="O11" s="28"/>
      <c r="P11" s="28"/>
      <c r="Q11" s="28"/>
      <c r="R11" s="26" t="s">
        <v>96</v>
      </c>
      <c r="S11" s="12" t="s">
        <v>97</v>
      </c>
      <c r="T11" s="12" t="s">
        <v>96</v>
      </c>
      <c r="U11" s="12" t="s">
        <v>97</v>
      </c>
      <c r="V11" s="12" t="s">
        <v>96</v>
      </c>
      <c r="W11" s="12" t="s">
        <v>97</v>
      </c>
      <c r="X11" s="12" t="s">
        <v>96</v>
      </c>
      <c r="Y11" s="12" t="s">
        <v>97</v>
      </c>
      <c r="Z11" s="12" t="s">
        <v>96</v>
      </c>
      <c r="AA11" s="12" t="s">
        <v>97</v>
      </c>
      <c r="AB11" s="12" t="s">
        <v>96</v>
      </c>
      <c r="AC11" s="12" t="s">
        <v>97</v>
      </c>
    </row>
    <row r="12" spans="1:29" ht="12.75" hidden="1">
      <c r="A12" s="101"/>
      <c r="B12" s="99"/>
      <c r="C12" s="99"/>
      <c r="D12" s="99"/>
      <c r="E12" s="99"/>
      <c r="F12" s="99"/>
      <c r="G12" s="99"/>
      <c r="H12" s="100"/>
      <c r="I12" s="31"/>
      <c r="J12" s="31"/>
      <c r="K12" s="32"/>
      <c r="L12" s="31"/>
      <c r="M12" s="102"/>
      <c r="N12" s="32"/>
      <c r="O12" s="32"/>
      <c r="P12" s="32"/>
      <c r="Q12" s="32"/>
      <c r="R12" s="27"/>
      <c r="S12" s="19" t="e">
        <f>(O12*F12+M12)/F12*1.1</f>
        <v>#DIV/0!</v>
      </c>
      <c r="T12" s="5"/>
      <c r="U12" s="19"/>
      <c r="V12" s="19"/>
      <c r="W12" s="19" t="e">
        <f>(O12*F12+M12)/F12*1.15</f>
        <v>#DIV/0!</v>
      </c>
      <c r="X12" s="5"/>
      <c r="Y12" s="19"/>
      <c r="Z12" s="19"/>
      <c r="AA12" s="19" t="e">
        <f>(O12*F12+M12)/F12*1.2</f>
        <v>#DIV/0!</v>
      </c>
      <c r="AB12" s="5"/>
      <c r="AC12" s="19"/>
    </row>
    <row r="13" spans="1:29" ht="12.75" hidden="1">
      <c r="A13" s="101"/>
      <c r="B13" s="99"/>
      <c r="C13" s="99"/>
      <c r="D13" s="99"/>
      <c r="E13" s="99"/>
      <c r="F13" s="99"/>
      <c r="G13" s="99"/>
      <c r="H13" s="100"/>
      <c r="I13" s="31"/>
      <c r="J13" s="31"/>
      <c r="K13" s="31"/>
      <c r="L13" s="31"/>
      <c r="M13" s="102"/>
      <c r="N13" s="32"/>
      <c r="O13" s="32"/>
      <c r="P13" s="32"/>
      <c r="Q13" s="32"/>
      <c r="R13" s="27"/>
      <c r="S13" s="19"/>
      <c r="T13" s="19" t="e">
        <f>(P13*F12+M12)/F12*1.1</f>
        <v>#DIV/0!</v>
      </c>
      <c r="U13" s="19" t="e">
        <f>(Q13*F12+M12)/F12*1.1</f>
        <v>#DIV/0!</v>
      </c>
      <c r="V13" s="19"/>
      <c r="W13" s="19"/>
      <c r="X13" s="19" t="e">
        <f>(P13*F12+M12)/F12*1.15</f>
        <v>#DIV/0!</v>
      </c>
      <c r="Y13" s="19" t="e">
        <f>(Q13*F12+M12)/F12*1.15</f>
        <v>#DIV/0!</v>
      </c>
      <c r="Z13" s="19"/>
      <c r="AA13" s="19"/>
      <c r="AB13" s="19" t="e">
        <f>(P13*F12+M12)/F12*1.2</f>
        <v>#DIV/0!</v>
      </c>
      <c r="AC13" s="19" t="e">
        <f>(Q13*F12+M12)/F12*1.2</f>
        <v>#DIV/0!</v>
      </c>
    </row>
    <row r="14" spans="1:29" ht="12.75" hidden="1">
      <c r="A14" s="101"/>
      <c r="B14" s="99"/>
      <c r="C14" s="99"/>
      <c r="D14" s="99"/>
      <c r="E14" s="99"/>
      <c r="F14" s="99"/>
      <c r="G14" s="99"/>
      <c r="H14" s="100"/>
      <c r="I14" s="31"/>
      <c r="J14" s="31"/>
      <c r="K14" s="31"/>
      <c r="L14" s="31"/>
      <c r="M14" s="102"/>
      <c r="N14" s="32"/>
      <c r="O14" s="32"/>
      <c r="P14" s="32"/>
      <c r="Q14" s="32"/>
      <c r="R14" s="27" t="e">
        <f>(N14*F12+M12)/F12*1.1</f>
        <v>#DIV/0!</v>
      </c>
      <c r="S14" s="19" t="e">
        <f>(O14*F12+M12)/F12*1.1</f>
        <v>#DIV/0!</v>
      </c>
      <c r="T14" s="19" t="e">
        <f>(P14*F12+M12)/F12*1.1</f>
        <v>#DIV/0!</v>
      </c>
      <c r="U14" s="19" t="e">
        <f>(Q14*F12+M12)/F12*1.1</f>
        <v>#DIV/0!</v>
      </c>
      <c r="V14" s="19" t="e">
        <f>(N14*F12+M12)/F12*1.15</f>
        <v>#DIV/0!</v>
      </c>
      <c r="W14" s="19" t="e">
        <f>(O14*F12+M12)/F12*1.15</f>
        <v>#DIV/0!</v>
      </c>
      <c r="X14" s="19" t="e">
        <f>(P14*F12+M12)/F12*1.15</f>
        <v>#DIV/0!</v>
      </c>
      <c r="Y14" s="19" t="e">
        <f>(Q14*F12+M12)/F12*1.15</f>
        <v>#DIV/0!</v>
      </c>
      <c r="Z14" s="19" t="e">
        <f>(N14*F12+M12)/F12*1.2</f>
        <v>#DIV/0!</v>
      </c>
      <c r="AA14" s="19" t="e">
        <f>(O14*F12+M12)/F12*1.2</f>
        <v>#DIV/0!</v>
      </c>
      <c r="AB14" s="19" t="e">
        <f>(P14*F12+M12)/F12*1.2</f>
        <v>#DIV/0!</v>
      </c>
      <c r="AC14" s="19" t="e">
        <f>(Q14*F12+M12)/F12*1.2</f>
        <v>#DIV/0!</v>
      </c>
    </row>
    <row r="15" spans="1:29" ht="12.75" hidden="1">
      <c r="A15" s="101"/>
      <c r="B15" s="99"/>
      <c r="C15" s="99"/>
      <c r="D15" s="99"/>
      <c r="E15" s="99"/>
      <c r="F15" s="99"/>
      <c r="G15" s="99"/>
      <c r="H15" s="100"/>
      <c r="I15" s="31"/>
      <c r="J15" s="31"/>
      <c r="K15" s="31"/>
      <c r="L15" s="31"/>
      <c r="M15" s="102"/>
      <c r="N15" s="32"/>
      <c r="O15" s="32"/>
      <c r="P15" s="32"/>
      <c r="Q15" s="32"/>
      <c r="R15" s="27" t="e">
        <f>(N15*F12+M12)/F12*1.1</f>
        <v>#DIV/0!</v>
      </c>
      <c r="S15" s="19" t="e">
        <f>(O15*F12+M12)/F12*1.1</f>
        <v>#DIV/0!</v>
      </c>
      <c r="T15" s="19" t="e">
        <f>(P15*F12+M12)/F12*1.1</f>
        <v>#DIV/0!</v>
      </c>
      <c r="U15" s="19" t="e">
        <f>(Q15*F12+M12)/F12*1.1</f>
        <v>#DIV/0!</v>
      </c>
      <c r="V15" s="19" t="e">
        <f>(N15*F12+M12)/F12*1.15</f>
        <v>#DIV/0!</v>
      </c>
      <c r="W15" s="19" t="e">
        <f>(O15*F12+M12)/F12*1.15</f>
        <v>#DIV/0!</v>
      </c>
      <c r="X15" s="19" t="e">
        <f>(P15*F12+M12)/F12*1.15</f>
        <v>#DIV/0!</v>
      </c>
      <c r="Y15" s="19" t="e">
        <f>(Q15*F12+M12)/F12*1.15</f>
        <v>#DIV/0!</v>
      </c>
      <c r="Z15" s="19" t="e">
        <f>(N15*F12+M12)/F12*1.2</f>
        <v>#DIV/0!</v>
      </c>
      <c r="AA15" s="19" t="e">
        <f>(O15*F12+M12)/F12*1.2</f>
        <v>#DIV/0!</v>
      </c>
      <c r="AB15" s="19" t="e">
        <f>(P15*F12+M12)/F12*1.2</f>
        <v>#DIV/0!</v>
      </c>
      <c r="AC15" s="19" t="e">
        <f>(Q15*F12+M12)/F12*1.2</f>
        <v>#DIV/0!</v>
      </c>
    </row>
    <row r="16" spans="1:29" ht="12.75" hidden="1">
      <c r="A16" s="101"/>
      <c r="B16" s="99"/>
      <c r="C16" s="99"/>
      <c r="D16" s="99"/>
      <c r="E16" s="99"/>
      <c r="F16" s="99"/>
      <c r="G16" s="99"/>
      <c r="H16" s="100"/>
      <c r="I16" s="31"/>
      <c r="J16" s="31"/>
      <c r="K16" s="31"/>
      <c r="L16" s="31"/>
      <c r="M16" s="102"/>
      <c r="N16" s="32"/>
      <c r="O16" s="32"/>
      <c r="P16" s="32"/>
      <c r="Q16" s="32"/>
      <c r="R16" s="27" t="e">
        <f>(N16*F12+M12)/F12*1.1</f>
        <v>#DIV/0!</v>
      </c>
      <c r="S16" s="19" t="e">
        <f>(O16*F12+M12)/F12*1.1</f>
        <v>#DIV/0!</v>
      </c>
      <c r="T16" s="19" t="e">
        <f>(P16*F12+M12)/F12*1.1</f>
        <v>#DIV/0!</v>
      </c>
      <c r="U16" s="19" t="e">
        <f>(Q16*F12+M12)/F12*1.1</f>
        <v>#DIV/0!</v>
      </c>
      <c r="V16" s="19" t="e">
        <f>(N16*F12+M12)/F12*1.15</f>
        <v>#DIV/0!</v>
      </c>
      <c r="W16" s="19" t="e">
        <f>(O16*F12+M12)/F12*1.15</f>
        <v>#DIV/0!</v>
      </c>
      <c r="X16" s="19" t="e">
        <f>(P16*F12+M12)/F12*1.15</f>
        <v>#DIV/0!</v>
      </c>
      <c r="Y16" s="19" t="e">
        <f>(Q16*F12+M12)/F12*1.15</f>
        <v>#DIV/0!</v>
      </c>
      <c r="Z16" s="19" t="e">
        <f>(N16*F12+M12)/F12*1.2</f>
        <v>#DIV/0!</v>
      </c>
      <c r="AA16" s="19" t="e">
        <f>(O16*F12+M12)/F12*1.2</f>
        <v>#DIV/0!</v>
      </c>
      <c r="AB16" s="19" t="e">
        <f>(P16*F12+M12)/F12*1.2</f>
        <v>#DIV/0!</v>
      </c>
      <c r="AC16" s="19" t="e">
        <f>(Q16*F12+M12)/F12*1.2</f>
        <v>#DIV/0!</v>
      </c>
    </row>
    <row r="17" spans="1:29" ht="12.75" hidden="1">
      <c r="A17" s="101"/>
      <c r="B17" s="99"/>
      <c r="C17" s="99"/>
      <c r="D17" s="99"/>
      <c r="E17" s="99"/>
      <c r="F17" s="99"/>
      <c r="G17" s="99"/>
      <c r="H17" s="100"/>
      <c r="I17" s="31"/>
      <c r="J17" s="31"/>
      <c r="K17" s="31"/>
      <c r="L17" s="31"/>
      <c r="M17" s="102"/>
      <c r="N17" s="32"/>
      <c r="O17" s="32"/>
      <c r="P17" s="32"/>
      <c r="Q17" s="32"/>
      <c r="R17" s="27" t="e">
        <f>(N17*F12+M12)/F12*1.1</f>
        <v>#DIV/0!</v>
      </c>
      <c r="S17" s="19" t="e">
        <f>(O17*F12+M12)/F12*1.1</f>
        <v>#DIV/0!</v>
      </c>
      <c r="T17" s="19" t="e">
        <f>(P17*F12+M12)/F12*1.1</f>
        <v>#DIV/0!</v>
      </c>
      <c r="U17" s="19" t="e">
        <f>(Q17*F12+M12)/F12*1.1</f>
        <v>#DIV/0!</v>
      </c>
      <c r="V17" s="19" t="e">
        <f>(N17*F12+M12)/F12*1.15</f>
        <v>#DIV/0!</v>
      </c>
      <c r="W17" s="19" t="e">
        <f>(O17*F12+M12)/F12*1.15</f>
        <v>#DIV/0!</v>
      </c>
      <c r="X17" s="19" t="e">
        <f>(P17*F12+M12)/F12*1.15</f>
        <v>#DIV/0!</v>
      </c>
      <c r="Y17" s="19" t="e">
        <f>(Q17*F12+M12)/F12*1.15</f>
        <v>#DIV/0!</v>
      </c>
      <c r="Z17" s="19" t="e">
        <f>(N17*F12+M12)/F12*1.2</f>
        <v>#DIV/0!</v>
      </c>
      <c r="AA17" s="19" t="e">
        <f>(O17*F12+M12)/F12*1.2</f>
        <v>#DIV/0!</v>
      </c>
      <c r="AB17" s="19" t="e">
        <f>(P17*F12+M12)/F12*1.2</f>
        <v>#DIV/0!</v>
      </c>
      <c r="AC17" s="19" t="e">
        <f>(Q17*F12+M12)/F12*1.2</f>
        <v>#DIV/0!</v>
      </c>
    </row>
    <row r="18" spans="1:29" ht="12.75" hidden="1">
      <c r="A18" s="101"/>
      <c r="B18" s="99"/>
      <c r="C18" s="99"/>
      <c r="D18" s="99"/>
      <c r="E18" s="99"/>
      <c r="F18" s="99"/>
      <c r="G18" s="99"/>
      <c r="H18" s="100"/>
      <c r="I18" s="31"/>
      <c r="J18" s="31"/>
      <c r="K18" s="31"/>
      <c r="L18" s="31"/>
      <c r="M18" s="102"/>
      <c r="N18" s="32"/>
      <c r="O18" s="32"/>
      <c r="P18" s="32"/>
      <c r="Q18" s="32"/>
      <c r="R18" s="27" t="e">
        <f>(N18*F12+M12)/F12*1.1</f>
        <v>#DIV/0!</v>
      </c>
      <c r="S18" s="19" t="e">
        <f>(O18*F12+M12)/F12*1.1</f>
        <v>#DIV/0!</v>
      </c>
      <c r="T18" s="19" t="e">
        <f>(P18*F12+M12)/F12*1.1</f>
        <v>#DIV/0!</v>
      </c>
      <c r="U18" s="19" t="e">
        <f>(Q18*F12+M12)/F12*1.1</f>
        <v>#DIV/0!</v>
      </c>
      <c r="V18" s="19" t="e">
        <f>(N18*F12+M12)/F12*1.15</f>
        <v>#DIV/0!</v>
      </c>
      <c r="W18" s="19" t="e">
        <f>(O18*F12+M12)/F12*1.15</f>
        <v>#DIV/0!</v>
      </c>
      <c r="X18" s="19" t="e">
        <f>(P18*F12+M12)/F12*1.15</f>
        <v>#DIV/0!</v>
      </c>
      <c r="Y18" s="19" t="e">
        <f>(Q18*F12+M12)/F12*1.15</f>
        <v>#DIV/0!</v>
      </c>
      <c r="Z18" s="19" t="e">
        <f>(N18*F12+M12)/F12*1.2</f>
        <v>#DIV/0!</v>
      </c>
      <c r="AA18" s="19" t="e">
        <f>(O18*F12+M12)/F12*1.2</f>
        <v>#DIV/0!</v>
      </c>
      <c r="AB18" s="19" t="e">
        <f>(P18*F12+M12)/F12*1.2</f>
        <v>#DIV/0!</v>
      </c>
      <c r="AC18" s="19" t="e">
        <f>(Q18*F12+M12)/F12*1.2</f>
        <v>#DIV/0!</v>
      </c>
    </row>
    <row r="19" spans="1:29" ht="12.75" hidden="1">
      <c r="A19" s="101"/>
      <c r="B19" s="99"/>
      <c r="C19" s="99"/>
      <c r="D19" s="99"/>
      <c r="E19" s="99"/>
      <c r="F19" s="99"/>
      <c r="G19" s="99"/>
      <c r="H19" s="100"/>
      <c r="I19" s="31"/>
      <c r="J19" s="31"/>
      <c r="K19" s="31"/>
      <c r="L19" s="31"/>
      <c r="M19" s="102"/>
      <c r="N19" s="32"/>
      <c r="O19" s="32"/>
      <c r="P19" s="32"/>
      <c r="Q19" s="32"/>
      <c r="R19" s="27" t="e">
        <f>(N19*F12+M12)/F12*1.1</f>
        <v>#DIV/0!</v>
      </c>
      <c r="S19" s="19" t="e">
        <f>(O19*F12+M12)/F12*1.1</f>
        <v>#DIV/0!</v>
      </c>
      <c r="T19" s="19" t="e">
        <f>(P19*F12+M12)/F12*1.1</f>
        <v>#DIV/0!</v>
      </c>
      <c r="U19" s="19" t="e">
        <f>(Q19*F12+M12)/F12*1.1</f>
        <v>#DIV/0!</v>
      </c>
      <c r="V19" s="19" t="e">
        <f>(N19*F12+M12)/F12*1.15</f>
        <v>#DIV/0!</v>
      </c>
      <c r="W19" s="19" t="e">
        <f>(O19*F12+M12)/F12*1.15</f>
        <v>#DIV/0!</v>
      </c>
      <c r="X19" s="19" t="e">
        <f>(P19*F12+M12)/F12*1.15</f>
        <v>#DIV/0!</v>
      </c>
      <c r="Y19" s="19" t="e">
        <f>(Q19*F12+M12)/F12*1.15</f>
        <v>#DIV/0!</v>
      </c>
      <c r="Z19" s="19" t="e">
        <f>(N19*F12+M12)/F12*1.2</f>
        <v>#DIV/0!</v>
      </c>
      <c r="AA19" s="19" t="e">
        <f>(O19*F12+M12)/F12*1.2</f>
        <v>#DIV/0!</v>
      </c>
      <c r="AB19" s="19" t="e">
        <f>(P19*F12+M12)/F12*1.2</f>
        <v>#DIV/0!</v>
      </c>
      <c r="AC19" s="19" t="e">
        <f>(Q19*F12+M12)/F12*1.2</f>
        <v>#DIV/0!</v>
      </c>
    </row>
    <row r="20" spans="1:29" ht="14.25" hidden="1">
      <c r="A20" s="29"/>
      <c r="B20" s="30"/>
      <c r="C20" s="30"/>
      <c r="D20" s="30"/>
      <c r="E20" s="30"/>
      <c r="F20" s="32"/>
      <c r="G20" s="30"/>
      <c r="H20" s="100"/>
      <c r="I20" s="31"/>
      <c r="J20" s="31"/>
      <c r="K20" s="31"/>
      <c r="L20" s="31"/>
      <c r="M20" s="102"/>
      <c r="N20" s="32"/>
      <c r="O20" s="32"/>
      <c r="P20" s="32"/>
      <c r="Q20" s="32"/>
      <c r="R20" s="27" t="e">
        <f>(N20*F12+M12)/F12*1.1</f>
        <v>#DIV/0!</v>
      </c>
      <c r="S20" s="19" t="e">
        <f>(O20*F12+M12)/F12*1.1</f>
        <v>#DIV/0!</v>
      </c>
      <c r="T20" s="19" t="e">
        <f>(P20*F12+M12)/F12*1.1</f>
        <v>#DIV/0!</v>
      </c>
      <c r="U20" s="19" t="e">
        <f>(Q20*F12+M12)/F12*1.1</f>
        <v>#DIV/0!</v>
      </c>
      <c r="V20" s="19" t="e">
        <f>(N20*F12+M12)/F12*1.15</f>
        <v>#DIV/0!</v>
      </c>
      <c r="W20" s="19" t="e">
        <f>(O20*F12+M12)/F12*1.15</f>
        <v>#DIV/0!</v>
      </c>
      <c r="X20" s="19" t="e">
        <f>(P20*F12+M12)/F12*1.15</f>
        <v>#DIV/0!</v>
      </c>
      <c r="Y20" s="19" t="e">
        <f>(Q20*F12+M12)/F12*1.15</f>
        <v>#DIV/0!</v>
      </c>
      <c r="Z20" s="19" t="e">
        <f>(N20*F12+M12)/F12*1.2</f>
        <v>#DIV/0!</v>
      </c>
      <c r="AA20" s="19" t="e">
        <f>(O20*F12+M12)/F12*1.2</f>
        <v>#DIV/0!</v>
      </c>
      <c r="AB20" s="19" t="e">
        <f>(P20*F12+M12)/F12*1.2</f>
        <v>#DIV/0!</v>
      </c>
      <c r="AC20" s="19" t="e">
        <f>(Q20*F12+M12)/F12*1.2</f>
        <v>#DIV/0!</v>
      </c>
    </row>
    <row r="21" spans="1:29" ht="14.25" hidden="1">
      <c r="A21" s="29"/>
      <c r="B21" s="30"/>
      <c r="C21" s="30"/>
      <c r="D21" s="30"/>
      <c r="E21" s="30"/>
      <c r="F21" s="32"/>
      <c r="G21" s="30"/>
      <c r="H21" s="100"/>
      <c r="I21" s="31"/>
      <c r="J21" s="31"/>
      <c r="K21" s="32"/>
      <c r="L21" s="31"/>
      <c r="M21" s="102"/>
      <c r="N21" s="32"/>
      <c r="O21" s="32"/>
      <c r="P21" s="32"/>
      <c r="Q21" s="32"/>
      <c r="R21" s="27" t="e">
        <f>(N21*F12+M12)/F12*1.1</f>
        <v>#DIV/0!</v>
      </c>
      <c r="S21" s="19" t="e">
        <f>(O21*F12+M12)/F12*1.1</f>
        <v>#DIV/0!</v>
      </c>
      <c r="T21" s="5"/>
      <c r="U21" s="19"/>
      <c r="V21" s="19" t="e">
        <f>(N21*F12+M12)/F12*1.15</f>
        <v>#DIV/0!</v>
      </c>
      <c r="W21" s="19" t="e">
        <f>(O21*F12+M12)/F12*1.15</f>
        <v>#DIV/0!</v>
      </c>
      <c r="X21" s="5"/>
      <c r="Y21" s="19"/>
      <c r="Z21" s="19" t="e">
        <f>(N21*F12+M12)/F12*1.2</f>
        <v>#DIV/0!</v>
      </c>
      <c r="AA21" s="19" t="e">
        <f>(O21*F12+M12)/F12*1.2</f>
        <v>#DIV/0!</v>
      </c>
      <c r="AB21" s="5"/>
      <c r="AC21" s="19"/>
    </row>
    <row r="22" spans="1:17" ht="12.75" customHeight="1" hidden="1">
      <c r="A22" s="32"/>
      <c r="B22" s="32"/>
      <c r="C22" s="32"/>
      <c r="D22" s="32"/>
      <c r="E22" s="32"/>
      <c r="F22" s="32"/>
      <c r="G22" s="33"/>
      <c r="H22" s="100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2.75" customHeight="1" hidden="1">
      <c r="A23" s="32"/>
      <c r="B23" s="32"/>
      <c r="C23" s="32"/>
      <c r="D23" s="32"/>
      <c r="E23" s="32"/>
      <c r="F23" s="32"/>
      <c r="G23" s="33"/>
      <c r="H23" s="100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2.75" customHeight="1" hidden="1">
      <c r="A24" s="32"/>
      <c r="B24" s="32"/>
      <c r="C24" s="32"/>
      <c r="D24" s="32"/>
      <c r="E24" s="32"/>
      <c r="F24" s="32"/>
      <c r="G24" s="33"/>
      <c r="H24" s="100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 customHeight="1" hidden="1">
      <c r="A25" s="32"/>
      <c r="B25" s="32"/>
      <c r="C25" s="32"/>
      <c r="D25" s="32"/>
      <c r="E25" s="32"/>
      <c r="F25" s="32"/>
      <c r="G25" s="33"/>
      <c r="H25" s="100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5.25" customHeight="1" hidden="1">
      <c r="A26" s="34"/>
      <c r="B26" s="34"/>
      <c r="C26" s="34"/>
      <c r="D26" s="34"/>
      <c r="E26" s="34"/>
      <c r="F26" s="34"/>
      <c r="G26" s="35"/>
      <c r="H26" s="34"/>
      <c r="I26" s="34"/>
      <c r="J26" s="34"/>
      <c r="K26" s="34"/>
      <c r="L26" s="34"/>
      <c r="M26" s="34"/>
      <c r="N26" s="32"/>
      <c r="O26" s="32"/>
      <c r="P26" s="32"/>
      <c r="Q26" s="32"/>
    </row>
    <row r="27" spans="1:29" ht="14.25" hidden="1">
      <c r="A27" s="36"/>
      <c r="B27" s="30"/>
      <c r="C27" s="30"/>
      <c r="D27" s="30"/>
      <c r="E27" s="37"/>
      <c r="F27" s="37"/>
      <c r="G27" s="30"/>
      <c r="H27" s="32"/>
      <c r="I27" s="31"/>
      <c r="J27" s="31"/>
      <c r="K27" s="32"/>
      <c r="L27" s="32"/>
      <c r="M27" s="102"/>
      <c r="N27" s="32"/>
      <c r="O27" s="32"/>
      <c r="P27" s="32"/>
      <c r="Q27" s="32"/>
      <c r="R27" s="27"/>
      <c r="S27" s="19" t="e">
        <f>(O27*$F$27+$M$27)/$F$27*1.1</f>
        <v>#DIV/0!</v>
      </c>
      <c r="T27" s="5"/>
      <c r="U27" s="5"/>
      <c r="V27" s="19"/>
      <c r="W27" s="19" t="e">
        <f>(O27*$F$27+$M$27)/$F$27*1.15</f>
        <v>#DIV/0!</v>
      </c>
      <c r="X27" s="5"/>
      <c r="Y27" s="5"/>
      <c r="Z27" s="19"/>
      <c r="AA27" s="19" t="e">
        <f>(O27*$F$27+$M$27)/$F$27*1.2</f>
        <v>#DIV/0!</v>
      </c>
      <c r="AB27" s="5"/>
      <c r="AC27" s="5"/>
    </row>
    <row r="28" spans="1:29" ht="12.75" customHeight="1" hidden="1">
      <c r="A28" s="109"/>
      <c r="B28" s="99"/>
      <c r="C28" s="99"/>
      <c r="D28" s="99"/>
      <c r="E28" s="102"/>
      <c r="F28" s="102"/>
      <c r="G28" s="102"/>
      <c r="H28" s="32"/>
      <c r="I28" s="31"/>
      <c r="J28" s="31"/>
      <c r="K28" s="31"/>
      <c r="L28" s="31"/>
      <c r="M28" s="113"/>
      <c r="N28" s="32"/>
      <c r="O28" s="32"/>
      <c r="P28" s="32"/>
      <c r="Q28" s="32"/>
      <c r="R28" s="27"/>
      <c r="S28" s="19"/>
      <c r="T28" s="19" t="e">
        <f aca="true" t="shared" si="0" ref="T28:U35">(P28*$F$27+$M$27)/$F$27*1.1</f>
        <v>#DIV/0!</v>
      </c>
      <c r="U28" s="19" t="e">
        <f t="shared" si="0"/>
        <v>#DIV/0!</v>
      </c>
      <c r="V28" s="19"/>
      <c r="W28" s="19"/>
      <c r="X28" s="19" t="e">
        <f aca="true" t="shared" si="1" ref="X28:Y35">(P28*$F$27+$M$27)/$F$27*1.15</f>
        <v>#DIV/0!</v>
      </c>
      <c r="Y28" s="19" t="e">
        <f t="shared" si="1"/>
        <v>#DIV/0!</v>
      </c>
      <c r="Z28" s="19"/>
      <c r="AA28" s="19"/>
      <c r="AB28" s="19" t="e">
        <f aca="true" t="shared" si="2" ref="AB28:AC35">(P28*$F$27+$M$27)/$F$27*1.2</f>
        <v>#DIV/0!</v>
      </c>
      <c r="AC28" s="19" t="e">
        <f t="shared" si="2"/>
        <v>#DIV/0!</v>
      </c>
    </row>
    <row r="29" spans="1:29" ht="12.75" customHeight="1" hidden="1">
      <c r="A29" s="109"/>
      <c r="B29" s="99"/>
      <c r="C29" s="99"/>
      <c r="D29" s="99"/>
      <c r="E29" s="102"/>
      <c r="F29" s="102"/>
      <c r="G29" s="102"/>
      <c r="H29" s="32"/>
      <c r="I29" s="31"/>
      <c r="J29" s="31"/>
      <c r="K29" s="31"/>
      <c r="L29" s="31"/>
      <c r="M29" s="113"/>
      <c r="N29" s="32"/>
      <c r="O29" s="32"/>
      <c r="P29" s="32"/>
      <c r="Q29" s="32"/>
      <c r="R29" s="27" t="e">
        <f aca="true" t="shared" si="3" ref="R29:S36">(N29*$F$27+$M$27)/$F$27*1.1</f>
        <v>#DIV/0!</v>
      </c>
      <c r="S29" s="19" t="e">
        <f t="shared" si="3"/>
        <v>#DIV/0!</v>
      </c>
      <c r="T29" s="19" t="e">
        <f t="shared" si="0"/>
        <v>#DIV/0!</v>
      </c>
      <c r="U29" s="19" t="e">
        <f t="shared" si="0"/>
        <v>#DIV/0!</v>
      </c>
      <c r="V29" s="19" t="e">
        <f aca="true" t="shared" si="4" ref="V29:W36">(N29*$F$27+$M$27)/$F$27*1.15</f>
        <v>#DIV/0!</v>
      </c>
      <c r="W29" s="19" t="e">
        <f t="shared" si="4"/>
        <v>#DIV/0!</v>
      </c>
      <c r="X29" s="19" t="e">
        <f t="shared" si="1"/>
        <v>#DIV/0!</v>
      </c>
      <c r="Y29" s="19" t="e">
        <f t="shared" si="1"/>
        <v>#DIV/0!</v>
      </c>
      <c r="Z29" s="19" t="e">
        <f aca="true" t="shared" si="5" ref="Z29:AA36">(N29*$F$27+$M$27)/$F$27*1.2</f>
        <v>#DIV/0!</v>
      </c>
      <c r="AA29" s="19" t="e">
        <f t="shared" si="5"/>
        <v>#DIV/0!</v>
      </c>
      <c r="AB29" s="19" t="e">
        <f t="shared" si="2"/>
        <v>#DIV/0!</v>
      </c>
      <c r="AC29" s="19" t="e">
        <f t="shared" si="2"/>
        <v>#DIV/0!</v>
      </c>
    </row>
    <row r="30" spans="1:29" ht="12.75" customHeight="1" hidden="1">
      <c r="A30" s="109"/>
      <c r="B30" s="99"/>
      <c r="C30" s="99"/>
      <c r="D30" s="99"/>
      <c r="E30" s="102"/>
      <c r="F30" s="102"/>
      <c r="G30" s="102"/>
      <c r="H30" s="32"/>
      <c r="I30" s="31"/>
      <c r="J30" s="31"/>
      <c r="K30" s="31"/>
      <c r="L30" s="31"/>
      <c r="M30" s="113"/>
      <c r="N30" s="32"/>
      <c r="O30" s="32"/>
      <c r="P30" s="32"/>
      <c r="Q30" s="32"/>
      <c r="R30" s="27" t="e">
        <f t="shared" si="3"/>
        <v>#DIV/0!</v>
      </c>
      <c r="S30" s="19" t="e">
        <f t="shared" si="3"/>
        <v>#DIV/0!</v>
      </c>
      <c r="T30" s="19" t="e">
        <f t="shared" si="0"/>
        <v>#DIV/0!</v>
      </c>
      <c r="U30" s="19" t="e">
        <f t="shared" si="0"/>
        <v>#DIV/0!</v>
      </c>
      <c r="V30" s="19" t="e">
        <f t="shared" si="4"/>
        <v>#DIV/0!</v>
      </c>
      <c r="W30" s="19" t="e">
        <f t="shared" si="4"/>
        <v>#DIV/0!</v>
      </c>
      <c r="X30" s="19" t="e">
        <f t="shared" si="1"/>
        <v>#DIV/0!</v>
      </c>
      <c r="Y30" s="19" t="e">
        <f t="shared" si="1"/>
        <v>#DIV/0!</v>
      </c>
      <c r="Z30" s="19" t="e">
        <f t="shared" si="5"/>
        <v>#DIV/0!</v>
      </c>
      <c r="AA30" s="19" t="e">
        <f t="shared" si="5"/>
        <v>#DIV/0!</v>
      </c>
      <c r="AB30" s="19" t="e">
        <f t="shared" si="2"/>
        <v>#DIV/0!</v>
      </c>
      <c r="AC30" s="19" t="e">
        <f t="shared" si="2"/>
        <v>#DIV/0!</v>
      </c>
    </row>
    <row r="31" spans="1:29" ht="12.75" customHeight="1" hidden="1">
      <c r="A31" s="109"/>
      <c r="B31" s="99"/>
      <c r="C31" s="99"/>
      <c r="D31" s="99"/>
      <c r="E31" s="102"/>
      <c r="F31" s="102"/>
      <c r="G31" s="102"/>
      <c r="H31" s="32"/>
      <c r="I31" s="31"/>
      <c r="J31" s="31"/>
      <c r="K31" s="31"/>
      <c r="L31" s="31"/>
      <c r="M31" s="113"/>
      <c r="N31" s="32"/>
      <c r="O31" s="32"/>
      <c r="P31" s="32"/>
      <c r="Q31" s="32"/>
      <c r="R31" s="27" t="e">
        <f t="shared" si="3"/>
        <v>#DIV/0!</v>
      </c>
      <c r="S31" s="19" t="e">
        <f t="shared" si="3"/>
        <v>#DIV/0!</v>
      </c>
      <c r="T31" s="19" t="e">
        <f t="shared" si="0"/>
        <v>#DIV/0!</v>
      </c>
      <c r="U31" s="19" t="e">
        <f t="shared" si="0"/>
        <v>#DIV/0!</v>
      </c>
      <c r="V31" s="19" t="e">
        <f t="shared" si="4"/>
        <v>#DIV/0!</v>
      </c>
      <c r="W31" s="19" t="e">
        <f t="shared" si="4"/>
        <v>#DIV/0!</v>
      </c>
      <c r="X31" s="19" t="e">
        <f t="shared" si="1"/>
        <v>#DIV/0!</v>
      </c>
      <c r="Y31" s="19" t="e">
        <f t="shared" si="1"/>
        <v>#DIV/0!</v>
      </c>
      <c r="Z31" s="19" t="e">
        <f t="shared" si="5"/>
        <v>#DIV/0!</v>
      </c>
      <c r="AA31" s="19" t="e">
        <f t="shared" si="5"/>
        <v>#DIV/0!</v>
      </c>
      <c r="AB31" s="19" t="e">
        <f t="shared" si="2"/>
        <v>#DIV/0!</v>
      </c>
      <c r="AC31" s="19" t="e">
        <f t="shared" si="2"/>
        <v>#DIV/0!</v>
      </c>
    </row>
    <row r="32" spans="1:29" ht="12.75" customHeight="1" hidden="1">
      <c r="A32" s="109"/>
      <c r="B32" s="99"/>
      <c r="C32" s="99"/>
      <c r="D32" s="99"/>
      <c r="E32" s="102"/>
      <c r="F32" s="102"/>
      <c r="G32" s="102"/>
      <c r="H32" s="32"/>
      <c r="I32" s="31"/>
      <c r="J32" s="31"/>
      <c r="K32" s="31"/>
      <c r="L32" s="31"/>
      <c r="M32" s="113"/>
      <c r="N32" s="32"/>
      <c r="O32" s="32"/>
      <c r="P32" s="32"/>
      <c r="Q32" s="32"/>
      <c r="R32" s="27" t="e">
        <f t="shared" si="3"/>
        <v>#DIV/0!</v>
      </c>
      <c r="S32" s="19" t="e">
        <f t="shared" si="3"/>
        <v>#DIV/0!</v>
      </c>
      <c r="T32" s="19" t="e">
        <f t="shared" si="0"/>
        <v>#DIV/0!</v>
      </c>
      <c r="U32" s="19" t="e">
        <f t="shared" si="0"/>
        <v>#DIV/0!</v>
      </c>
      <c r="V32" s="19" t="e">
        <f t="shared" si="4"/>
        <v>#DIV/0!</v>
      </c>
      <c r="W32" s="19" t="e">
        <f t="shared" si="4"/>
        <v>#DIV/0!</v>
      </c>
      <c r="X32" s="19" t="e">
        <f t="shared" si="1"/>
        <v>#DIV/0!</v>
      </c>
      <c r="Y32" s="19" t="e">
        <f t="shared" si="1"/>
        <v>#DIV/0!</v>
      </c>
      <c r="Z32" s="19" t="e">
        <f t="shared" si="5"/>
        <v>#DIV/0!</v>
      </c>
      <c r="AA32" s="19" t="e">
        <f t="shared" si="5"/>
        <v>#DIV/0!</v>
      </c>
      <c r="AB32" s="19" t="e">
        <f t="shared" si="2"/>
        <v>#DIV/0!</v>
      </c>
      <c r="AC32" s="19" t="e">
        <f t="shared" si="2"/>
        <v>#DIV/0!</v>
      </c>
    </row>
    <row r="33" spans="1:29" ht="12.75" customHeight="1" hidden="1">
      <c r="A33" s="109"/>
      <c r="B33" s="99"/>
      <c r="C33" s="99"/>
      <c r="D33" s="99"/>
      <c r="E33" s="102"/>
      <c r="F33" s="102"/>
      <c r="G33" s="102"/>
      <c r="H33" s="32"/>
      <c r="I33" s="31"/>
      <c r="J33" s="31"/>
      <c r="K33" s="31"/>
      <c r="L33" s="31"/>
      <c r="M33" s="113"/>
      <c r="N33" s="32"/>
      <c r="O33" s="32"/>
      <c r="P33" s="32"/>
      <c r="Q33" s="32"/>
      <c r="R33" s="27" t="e">
        <f t="shared" si="3"/>
        <v>#DIV/0!</v>
      </c>
      <c r="S33" s="19" t="e">
        <f t="shared" si="3"/>
        <v>#DIV/0!</v>
      </c>
      <c r="T33" s="19" t="e">
        <f t="shared" si="0"/>
        <v>#DIV/0!</v>
      </c>
      <c r="U33" s="19" t="e">
        <f t="shared" si="0"/>
        <v>#DIV/0!</v>
      </c>
      <c r="V33" s="19" t="e">
        <f t="shared" si="4"/>
        <v>#DIV/0!</v>
      </c>
      <c r="W33" s="19" t="e">
        <f t="shared" si="4"/>
        <v>#DIV/0!</v>
      </c>
      <c r="X33" s="19" t="e">
        <f t="shared" si="1"/>
        <v>#DIV/0!</v>
      </c>
      <c r="Y33" s="19" t="e">
        <f t="shared" si="1"/>
        <v>#DIV/0!</v>
      </c>
      <c r="Z33" s="19" t="e">
        <f t="shared" si="5"/>
        <v>#DIV/0!</v>
      </c>
      <c r="AA33" s="19" t="e">
        <f t="shared" si="5"/>
        <v>#DIV/0!</v>
      </c>
      <c r="AB33" s="19" t="e">
        <f t="shared" si="2"/>
        <v>#DIV/0!</v>
      </c>
      <c r="AC33" s="19" t="e">
        <f t="shared" si="2"/>
        <v>#DIV/0!</v>
      </c>
    </row>
    <row r="34" spans="1:29" ht="12.75" hidden="1">
      <c r="A34" s="111"/>
      <c r="B34" s="99"/>
      <c r="C34" s="102"/>
      <c r="D34" s="102"/>
      <c r="E34" s="102"/>
      <c r="F34" s="102"/>
      <c r="G34" s="102"/>
      <c r="H34" s="32"/>
      <c r="I34" s="31"/>
      <c r="J34" s="31"/>
      <c r="K34" s="31"/>
      <c r="L34" s="31"/>
      <c r="M34" s="113"/>
      <c r="N34" s="32"/>
      <c r="O34" s="32"/>
      <c r="P34" s="32"/>
      <c r="Q34" s="32"/>
      <c r="R34" s="27" t="e">
        <f t="shared" si="3"/>
        <v>#DIV/0!</v>
      </c>
      <c r="S34" s="19" t="e">
        <f t="shared" si="3"/>
        <v>#DIV/0!</v>
      </c>
      <c r="T34" s="19" t="e">
        <f t="shared" si="0"/>
        <v>#DIV/0!</v>
      </c>
      <c r="U34" s="19" t="e">
        <f t="shared" si="0"/>
        <v>#DIV/0!</v>
      </c>
      <c r="V34" s="19" t="e">
        <f t="shared" si="4"/>
        <v>#DIV/0!</v>
      </c>
      <c r="W34" s="19" t="e">
        <f t="shared" si="4"/>
        <v>#DIV/0!</v>
      </c>
      <c r="X34" s="19" t="e">
        <f t="shared" si="1"/>
        <v>#DIV/0!</v>
      </c>
      <c r="Y34" s="19" t="e">
        <f t="shared" si="1"/>
        <v>#DIV/0!</v>
      </c>
      <c r="Z34" s="19" t="e">
        <f t="shared" si="5"/>
        <v>#DIV/0!</v>
      </c>
      <c r="AA34" s="19" t="e">
        <f t="shared" si="5"/>
        <v>#DIV/0!</v>
      </c>
      <c r="AB34" s="19" t="e">
        <f t="shared" si="2"/>
        <v>#DIV/0!</v>
      </c>
      <c r="AC34" s="19" t="e">
        <f t="shared" si="2"/>
        <v>#DIV/0!</v>
      </c>
    </row>
    <row r="35" spans="1:29" ht="12.75" hidden="1">
      <c r="A35" s="111"/>
      <c r="B35" s="99"/>
      <c r="C35" s="102"/>
      <c r="D35" s="102"/>
      <c r="E35" s="102"/>
      <c r="F35" s="102"/>
      <c r="G35" s="102"/>
      <c r="H35" s="32"/>
      <c r="I35" s="31"/>
      <c r="J35" s="31"/>
      <c r="K35" s="31"/>
      <c r="L35" s="31"/>
      <c r="M35" s="113"/>
      <c r="N35" s="32"/>
      <c r="O35" s="32"/>
      <c r="P35" s="32"/>
      <c r="Q35" s="32"/>
      <c r="R35" s="27" t="e">
        <f t="shared" si="3"/>
        <v>#DIV/0!</v>
      </c>
      <c r="S35" s="19" t="e">
        <f t="shared" si="3"/>
        <v>#DIV/0!</v>
      </c>
      <c r="T35" s="19" t="e">
        <f t="shared" si="0"/>
        <v>#DIV/0!</v>
      </c>
      <c r="U35" s="19" t="e">
        <f t="shared" si="0"/>
        <v>#DIV/0!</v>
      </c>
      <c r="V35" s="19" t="e">
        <f t="shared" si="4"/>
        <v>#DIV/0!</v>
      </c>
      <c r="W35" s="19" t="e">
        <f t="shared" si="4"/>
        <v>#DIV/0!</v>
      </c>
      <c r="X35" s="19" t="e">
        <f t="shared" si="1"/>
        <v>#DIV/0!</v>
      </c>
      <c r="Y35" s="19" t="e">
        <f t="shared" si="1"/>
        <v>#DIV/0!</v>
      </c>
      <c r="Z35" s="19" t="e">
        <f t="shared" si="5"/>
        <v>#DIV/0!</v>
      </c>
      <c r="AA35" s="19" t="e">
        <f t="shared" si="5"/>
        <v>#DIV/0!</v>
      </c>
      <c r="AB35" s="19" t="e">
        <f t="shared" si="2"/>
        <v>#DIV/0!</v>
      </c>
      <c r="AC35" s="19" t="e">
        <f t="shared" si="2"/>
        <v>#DIV/0!</v>
      </c>
    </row>
    <row r="36" spans="1:29" ht="12.75" hidden="1">
      <c r="A36" s="111"/>
      <c r="B36" s="99"/>
      <c r="C36" s="102"/>
      <c r="D36" s="102"/>
      <c r="E36" s="102"/>
      <c r="F36" s="102"/>
      <c r="G36" s="102"/>
      <c r="H36" s="32"/>
      <c r="I36" s="31"/>
      <c r="J36" s="31"/>
      <c r="K36" s="31"/>
      <c r="L36" s="32"/>
      <c r="M36" s="113"/>
      <c r="N36" s="32"/>
      <c r="O36" s="32"/>
      <c r="P36" s="32"/>
      <c r="Q36" s="32"/>
      <c r="R36" s="48" t="e">
        <f t="shared" si="3"/>
        <v>#DIV/0!</v>
      </c>
      <c r="S36" s="22" t="e">
        <f t="shared" si="3"/>
        <v>#DIV/0!</v>
      </c>
      <c r="T36" s="22"/>
      <c r="U36" s="23"/>
      <c r="V36" s="22" t="e">
        <f t="shared" si="4"/>
        <v>#DIV/0!</v>
      </c>
      <c r="W36" s="22" t="e">
        <f t="shared" si="4"/>
        <v>#DIV/0!</v>
      </c>
      <c r="X36" s="22"/>
      <c r="Y36" s="23"/>
      <c r="Z36" s="22" t="e">
        <f t="shared" si="5"/>
        <v>#DIV/0!</v>
      </c>
      <c r="AA36" s="22" t="e">
        <f t="shared" si="5"/>
        <v>#DIV/0!</v>
      </c>
      <c r="AB36" s="22"/>
      <c r="AC36" s="5"/>
    </row>
    <row r="37" spans="1:28" ht="12.75" customHeight="1">
      <c r="A37" s="114" t="s">
        <v>111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6"/>
    </row>
    <row r="38" spans="1:28" ht="12.75" customHeight="1">
      <c r="A38" s="91" t="s">
        <v>100</v>
      </c>
      <c r="B38" s="91" t="s">
        <v>112</v>
      </c>
      <c r="C38" s="91" t="s">
        <v>102</v>
      </c>
      <c r="D38" s="91" t="s">
        <v>113</v>
      </c>
      <c r="E38" s="91" t="s">
        <v>114</v>
      </c>
      <c r="F38" s="91" t="s">
        <v>78</v>
      </c>
      <c r="G38" s="91" t="s">
        <v>79</v>
      </c>
      <c r="H38" s="110" t="s">
        <v>104</v>
      </c>
      <c r="I38" s="91" t="s">
        <v>122</v>
      </c>
      <c r="J38" s="91"/>
      <c r="K38" s="91"/>
      <c r="L38" s="91"/>
      <c r="M38" s="91" t="s">
        <v>107</v>
      </c>
      <c r="N38" s="91"/>
      <c r="O38" s="91"/>
      <c r="P38" s="91"/>
      <c r="Q38" s="92" t="s">
        <v>123</v>
      </c>
      <c r="R38" s="93"/>
      <c r="S38" s="93"/>
      <c r="T38" s="94"/>
      <c r="U38" s="92" t="s">
        <v>124</v>
      </c>
      <c r="V38" s="93"/>
      <c r="W38" s="93"/>
      <c r="X38" s="94"/>
      <c r="Y38" s="95" t="s">
        <v>125</v>
      </c>
      <c r="Z38" s="93"/>
      <c r="AA38" s="93"/>
      <c r="AB38" s="94"/>
    </row>
    <row r="39" spans="1:28" ht="12.75" customHeight="1">
      <c r="A39" s="91"/>
      <c r="B39" s="91"/>
      <c r="C39" s="91"/>
      <c r="D39" s="91"/>
      <c r="E39" s="91"/>
      <c r="F39" s="91"/>
      <c r="G39" s="91"/>
      <c r="H39" s="110"/>
      <c r="I39" s="91" t="s">
        <v>98</v>
      </c>
      <c r="J39" s="91"/>
      <c r="K39" s="91" t="s">
        <v>99</v>
      </c>
      <c r="L39" s="91"/>
      <c r="M39" s="91" t="s">
        <v>98</v>
      </c>
      <c r="N39" s="91"/>
      <c r="O39" s="91" t="s">
        <v>99</v>
      </c>
      <c r="P39" s="91"/>
      <c r="Q39" s="91" t="s">
        <v>98</v>
      </c>
      <c r="R39" s="91"/>
      <c r="S39" s="91" t="s">
        <v>99</v>
      </c>
      <c r="T39" s="91"/>
      <c r="U39" s="91" t="s">
        <v>98</v>
      </c>
      <c r="V39" s="91"/>
      <c r="W39" s="91" t="s">
        <v>99</v>
      </c>
      <c r="X39" s="91"/>
      <c r="Y39" s="91" t="s">
        <v>98</v>
      </c>
      <c r="Z39" s="91"/>
      <c r="AA39" s="91" t="s">
        <v>99</v>
      </c>
      <c r="AB39" s="91"/>
    </row>
    <row r="40" spans="1:28" ht="12.75" customHeight="1">
      <c r="A40" s="91"/>
      <c r="B40" s="91"/>
      <c r="C40" s="91"/>
      <c r="D40" s="91"/>
      <c r="E40" s="91"/>
      <c r="F40" s="91"/>
      <c r="G40" s="91"/>
      <c r="H40" s="110"/>
      <c r="I40" s="91" t="s">
        <v>96</v>
      </c>
      <c r="J40" s="91" t="s">
        <v>97</v>
      </c>
      <c r="K40" s="91" t="s">
        <v>96</v>
      </c>
      <c r="L40" s="91" t="s">
        <v>97</v>
      </c>
      <c r="M40" s="91" t="s">
        <v>96</v>
      </c>
      <c r="N40" s="91" t="s">
        <v>97</v>
      </c>
      <c r="O40" s="91" t="s">
        <v>96</v>
      </c>
      <c r="P40" s="91" t="s">
        <v>97</v>
      </c>
      <c r="Q40" s="91" t="s">
        <v>96</v>
      </c>
      <c r="R40" s="91" t="s">
        <v>97</v>
      </c>
      <c r="S40" s="91" t="s">
        <v>96</v>
      </c>
      <c r="T40" s="91" t="s">
        <v>97</v>
      </c>
      <c r="U40" s="91" t="s">
        <v>96</v>
      </c>
      <c r="V40" s="91" t="s">
        <v>97</v>
      </c>
      <c r="W40" s="91" t="s">
        <v>96</v>
      </c>
      <c r="X40" s="91" t="s">
        <v>97</v>
      </c>
      <c r="Y40" s="91" t="s">
        <v>96</v>
      </c>
      <c r="Z40" s="91" t="s">
        <v>97</v>
      </c>
      <c r="AA40" s="91" t="s">
        <v>96</v>
      </c>
      <c r="AB40" s="91" t="s">
        <v>97</v>
      </c>
    </row>
    <row r="41" spans="1:28" ht="12.75" customHeight="1">
      <c r="A41" s="91"/>
      <c r="B41" s="91"/>
      <c r="C41" s="91"/>
      <c r="D41" s="91"/>
      <c r="E41" s="91"/>
      <c r="F41" s="91"/>
      <c r="G41" s="91"/>
      <c r="H41" s="11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s="8" customFormat="1" ht="21.75" customHeight="1">
      <c r="A42" s="91"/>
      <c r="B42" s="91"/>
      <c r="C42" s="91"/>
      <c r="D42" s="91"/>
      <c r="E42" s="91"/>
      <c r="F42" s="91"/>
      <c r="G42" s="91"/>
      <c r="H42" s="11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2.75">
      <c r="A43" s="106" t="s">
        <v>60</v>
      </c>
      <c r="B43" s="103" t="s">
        <v>61</v>
      </c>
      <c r="C43" s="103">
        <v>40</v>
      </c>
      <c r="D43" s="103">
        <v>33</v>
      </c>
      <c r="E43" s="103">
        <v>1345</v>
      </c>
      <c r="F43" s="103">
        <v>495</v>
      </c>
      <c r="G43" s="123">
        <v>10000</v>
      </c>
      <c r="H43" s="5" t="s">
        <v>42</v>
      </c>
      <c r="I43" s="5"/>
      <c r="J43" s="19">
        <f>((N43*F43)+G43+5000)/F43</f>
        <v>170.3030303030303</v>
      </c>
      <c r="K43" s="5"/>
      <c r="L43" s="5"/>
      <c r="M43" s="5"/>
      <c r="N43" s="5">
        <v>140</v>
      </c>
      <c r="O43" s="5"/>
      <c r="P43" s="5"/>
      <c r="Q43" s="5"/>
      <c r="R43" s="19">
        <f>(N43*F43+G43)/F43*1.1</f>
        <v>176.22222222222226</v>
      </c>
      <c r="S43" s="5"/>
      <c r="T43" s="5"/>
      <c r="U43" s="5"/>
      <c r="V43" s="19">
        <f>(N43*F43+G43)/F43*1.15</f>
        <v>184.2323232323232</v>
      </c>
      <c r="W43" s="5"/>
      <c r="X43" s="5"/>
      <c r="Y43" s="5"/>
      <c r="Z43" s="19">
        <f>(N43*F43+G43)/F43*1.2</f>
        <v>192.24242424242425</v>
      </c>
      <c r="AA43" s="5"/>
      <c r="AB43" s="5"/>
    </row>
    <row r="44" spans="1:28" ht="12.75">
      <c r="A44" s="107"/>
      <c r="B44" s="104"/>
      <c r="C44" s="104"/>
      <c r="D44" s="104"/>
      <c r="E44" s="104"/>
      <c r="F44" s="104"/>
      <c r="G44" s="123"/>
      <c r="H44" s="5" t="s">
        <v>51</v>
      </c>
      <c r="I44" s="5"/>
      <c r="J44" s="19"/>
      <c r="K44" s="19">
        <f>((O44*F43)+G43+5000)/F43</f>
        <v>210.3030303030303</v>
      </c>
      <c r="L44" s="19">
        <f>((P44*F43)+G43+5000)/F43</f>
        <v>225.3030303030303</v>
      </c>
      <c r="M44" s="5"/>
      <c r="N44" s="5"/>
      <c r="O44" s="5">
        <v>180</v>
      </c>
      <c r="P44" s="5">
        <v>195</v>
      </c>
      <c r="Q44" s="5"/>
      <c r="R44" s="19"/>
      <c r="S44" s="19">
        <f>(O44*F43+G43)/F43*1.1</f>
        <v>220.22222222222226</v>
      </c>
      <c r="T44" s="19">
        <f>(P44*F43+G43)/F43*1.1</f>
        <v>236.72222222222226</v>
      </c>
      <c r="U44" s="5"/>
      <c r="V44" s="19"/>
      <c r="W44" s="19">
        <f>(O44*F43+G43)/F43*1.15</f>
        <v>230.2323232323232</v>
      </c>
      <c r="X44" s="19">
        <f>(P44*F43+G43)/F43*1.15</f>
        <v>247.4823232323232</v>
      </c>
      <c r="Y44" s="5"/>
      <c r="Z44" s="19"/>
      <c r="AA44" s="19">
        <f>(O44*F43+G43)/F43*1.2</f>
        <v>240.24242424242425</v>
      </c>
      <c r="AB44" s="19">
        <f>(P44*F43+G43)/F43*1.2</f>
        <v>258.24242424242425</v>
      </c>
    </row>
    <row r="45" spans="1:28" ht="12.75">
      <c r="A45" s="107"/>
      <c r="B45" s="104"/>
      <c r="C45" s="104"/>
      <c r="D45" s="104"/>
      <c r="E45" s="104"/>
      <c r="F45" s="104"/>
      <c r="G45" s="123"/>
      <c r="H45" s="5" t="s">
        <v>43</v>
      </c>
      <c r="I45" s="19">
        <f>((M45*F43)+G43+5000)/F43</f>
        <v>180.3030303030303</v>
      </c>
      <c r="J45" s="19">
        <f>((N45*F43)+G43+5000)/F43</f>
        <v>225.3030303030303</v>
      </c>
      <c r="K45" s="19">
        <f>((O45*F43)+G43+5000)/F43</f>
        <v>210.3030303030303</v>
      </c>
      <c r="L45" s="19">
        <f>((P45*F43)+G43+5000)/F43</f>
        <v>260.3030303030303</v>
      </c>
      <c r="M45" s="5">
        <v>150</v>
      </c>
      <c r="N45" s="5">
        <v>195</v>
      </c>
      <c r="O45" s="5">
        <v>180</v>
      </c>
      <c r="P45" s="5">
        <v>230</v>
      </c>
      <c r="Q45" s="19">
        <f>(M45*F43+G43)/F43*1.1</f>
        <v>187.22222222222226</v>
      </c>
      <c r="R45" s="19">
        <f>(N45*F43+G43)/F43*1.1</f>
        <v>236.72222222222226</v>
      </c>
      <c r="S45" s="19">
        <f>(O45*F43+G43)/F43*1.1</f>
        <v>220.22222222222226</v>
      </c>
      <c r="T45" s="19">
        <f>(P45*F43+G43)/F43*1.1</f>
        <v>275.22222222222223</v>
      </c>
      <c r="U45" s="19">
        <f>(M45*F43+G43)/F43*1.15</f>
        <v>195.7323232323232</v>
      </c>
      <c r="V45" s="19">
        <f>(N45*F43+G43)/F43*1.15</f>
        <v>247.4823232323232</v>
      </c>
      <c r="W45" s="19">
        <f>(O44*F43+G43)/F43*1.15</f>
        <v>230.2323232323232</v>
      </c>
      <c r="X45" s="19">
        <f>(P45*F43+G43)/F43*1.15</f>
        <v>287.7323232323232</v>
      </c>
      <c r="Y45" s="19">
        <f>(M45*F43+G43)/F43*1.2</f>
        <v>204.24242424242425</v>
      </c>
      <c r="Z45" s="19">
        <f>(N45*F43+G43)/F43*1.2</f>
        <v>258.24242424242425</v>
      </c>
      <c r="AA45" s="19">
        <f>(O45*F43+G43)/F43*1.2</f>
        <v>240.24242424242425</v>
      </c>
      <c r="AB45" s="19">
        <f>(P45*F43+G43)/F43*1.2</f>
        <v>300.24242424242425</v>
      </c>
    </row>
    <row r="46" spans="1:28" ht="12.75">
      <c r="A46" s="107"/>
      <c r="B46" s="104"/>
      <c r="C46" s="104"/>
      <c r="D46" s="104"/>
      <c r="E46" s="104"/>
      <c r="F46" s="104"/>
      <c r="G46" s="123"/>
      <c r="H46" s="5" t="s">
        <v>44</v>
      </c>
      <c r="I46" s="19">
        <f>((M46*F43)+G43+5000)/F43</f>
        <v>185.3030303030303</v>
      </c>
      <c r="J46" s="19">
        <f>((N46*F43)+G43+5000)/F43</f>
        <v>235.3030303030303</v>
      </c>
      <c r="K46" s="19">
        <f>((O46*F43)+G43+5000)/F43</f>
        <v>210.3030303030303</v>
      </c>
      <c r="L46" s="19">
        <f>((P46*F43)+G43+5000)/F43</f>
        <v>270.3030303030303</v>
      </c>
      <c r="M46" s="5">
        <v>155</v>
      </c>
      <c r="N46" s="5">
        <v>205</v>
      </c>
      <c r="O46" s="5">
        <v>180</v>
      </c>
      <c r="P46" s="5">
        <v>240</v>
      </c>
      <c r="Q46" s="19">
        <f>(M46*F43+G43)/F43*1.1</f>
        <v>192.72222222222226</v>
      </c>
      <c r="R46" s="19">
        <f>(N46*F43+G43)/F43*1.1</f>
        <v>247.72222222222226</v>
      </c>
      <c r="S46" s="19">
        <f>(O46*F43+G43)/F43*1.1</f>
        <v>220.22222222222226</v>
      </c>
      <c r="T46" s="19">
        <f>(P46*F43+G43)/F43*1.1</f>
        <v>286.22222222222223</v>
      </c>
      <c r="U46" s="19">
        <f>(M46*F43+G43)/F43*1.15</f>
        <v>201.4823232323232</v>
      </c>
      <c r="V46" s="19">
        <f>(N46*F43+G43)/F43*1.15</f>
        <v>258.9823232323232</v>
      </c>
      <c r="W46" s="19">
        <f>(O46*F43+G43)/F43*1.15</f>
        <v>230.2323232323232</v>
      </c>
      <c r="X46" s="19">
        <f>(P46*F43+G43)/F43*1.15</f>
        <v>299.2323232323232</v>
      </c>
      <c r="Y46" s="19">
        <f>(M46*F43+G43)/F43*1.2</f>
        <v>210.24242424242425</v>
      </c>
      <c r="Z46" s="19">
        <f>(N46*F43+G43)/F43*1.2</f>
        <v>270.24242424242425</v>
      </c>
      <c r="AA46" s="19">
        <f>(O46*F43+G43)/F43*1.2</f>
        <v>240.24242424242425</v>
      </c>
      <c r="AB46" s="19">
        <f>(P46*F43+G43)/F43*1.2</f>
        <v>312.24242424242425</v>
      </c>
    </row>
    <row r="47" spans="1:28" ht="12.75">
      <c r="A47" s="107"/>
      <c r="B47" s="104"/>
      <c r="C47" s="104"/>
      <c r="D47" s="104"/>
      <c r="E47" s="104"/>
      <c r="F47" s="104"/>
      <c r="G47" s="123"/>
      <c r="H47" s="5" t="s">
        <v>45</v>
      </c>
      <c r="I47" s="19">
        <f>((M47*F43)+G43+5000)/F43</f>
        <v>185.3030303030303</v>
      </c>
      <c r="J47" s="19">
        <f>((N47*F43)+G43+5000)/F43</f>
        <v>235.3030303030303</v>
      </c>
      <c r="K47" s="19">
        <f>((O47*F43)+G43+5000)/F43</f>
        <v>210.3030303030303</v>
      </c>
      <c r="L47" s="19">
        <f>((P47*F43)+G43+5000)/F43</f>
        <v>270.3030303030303</v>
      </c>
      <c r="M47" s="5">
        <v>155</v>
      </c>
      <c r="N47" s="5">
        <v>205</v>
      </c>
      <c r="O47" s="5">
        <v>180</v>
      </c>
      <c r="P47" s="5">
        <v>240</v>
      </c>
      <c r="Q47" s="19">
        <f>(M47*F43+G43)/F43*1.1</f>
        <v>192.72222222222226</v>
      </c>
      <c r="R47" s="19">
        <f>(N47*F43+G43)/F43*1.1</f>
        <v>247.72222222222226</v>
      </c>
      <c r="S47" s="19">
        <f>(O47*F43+G43)/F43*1.1</f>
        <v>220.22222222222226</v>
      </c>
      <c r="T47" s="19">
        <f>(P47*F43+G43)/F43*1.1</f>
        <v>286.22222222222223</v>
      </c>
      <c r="U47" s="19">
        <f>(M47*F43+G43)/F43*1.15</f>
        <v>201.4823232323232</v>
      </c>
      <c r="V47" s="19">
        <f>(N47*F43+G43)/F43*1.15</f>
        <v>258.9823232323232</v>
      </c>
      <c r="W47" s="19">
        <f>(O47*F43+G43)/F43*1.15</f>
        <v>230.2323232323232</v>
      </c>
      <c r="X47" s="19">
        <f>(P47*F43+G43)/F43*1.15</f>
        <v>299.2323232323232</v>
      </c>
      <c r="Y47" s="19">
        <f>(M47*F43+G43)/F43*1.2</f>
        <v>210.24242424242425</v>
      </c>
      <c r="Z47" s="19">
        <f>(N47*F43+G43)/F43*1.2</f>
        <v>270.24242424242425</v>
      </c>
      <c r="AA47" s="19">
        <f>(O47*F43+G43)/F43*1.2</f>
        <v>240.24242424242425</v>
      </c>
      <c r="AB47" s="19">
        <f>(P47*F43+G43)/F43*1.2</f>
        <v>312.24242424242425</v>
      </c>
    </row>
    <row r="48" spans="1:28" ht="12.75">
      <c r="A48" s="107"/>
      <c r="B48" s="104"/>
      <c r="C48" s="104"/>
      <c r="D48" s="104"/>
      <c r="E48" s="104"/>
      <c r="F48" s="104"/>
      <c r="G48" s="123"/>
      <c r="H48" s="5" t="s">
        <v>46</v>
      </c>
      <c r="I48" s="19">
        <f>((M48*F43)+G43+5000)/F43</f>
        <v>195.3030303030303</v>
      </c>
      <c r="J48" s="19">
        <f>((N48*F43)+G43+5000)/F43</f>
        <v>240.3030303030303</v>
      </c>
      <c r="K48" s="19">
        <f>((O48*F43)+G43+5000)/F43</f>
        <v>215.3030303030303</v>
      </c>
      <c r="L48" s="19">
        <f>((P48*F43)+G43+5000)/F43</f>
        <v>280.3030303030303</v>
      </c>
      <c r="M48" s="5">
        <v>165</v>
      </c>
      <c r="N48" s="5">
        <v>210</v>
      </c>
      <c r="O48" s="5">
        <v>185</v>
      </c>
      <c r="P48" s="5">
        <v>250</v>
      </c>
      <c r="Q48" s="19">
        <f>(M48*F43+G43)/F43*1.1</f>
        <v>203.72222222222226</v>
      </c>
      <c r="R48" s="19">
        <f>(N48*F43+G43)/F43*1.1</f>
        <v>253.22222222222226</v>
      </c>
      <c r="S48" s="19">
        <f>(O48*F43+G43)/F43*1.1</f>
        <v>225.72222222222226</v>
      </c>
      <c r="T48" s="19">
        <f>(P48*F43+G43)/F43*1.1</f>
        <v>297.22222222222223</v>
      </c>
      <c r="U48" s="19">
        <f>(M48*F43+G43)/F43*1.15</f>
        <v>212.9823232323232</v>
      </c>
      <c r="V48" s="19">
        <f>(N48*F43+G43)/F43*1.15</f>
        <v>264.7323232323232</v>
      </c>
      <c r="W48" s="19">
        <f>(O48*F43+G43)/F43*1.15</f>
        <v>235.9823232323232</v>
      </c>
      <c r="X48" s="19">
        <f>(P48*F43+G43)/F43*1.15</f>
        <v>310.7323232323232</v>
      </c>
      <c r="Y48" s="19">
        <f>(M48*F43+G43)/F43*1.2</f>
        <v>222.24242424242425</v>
      </c>
      <c r="Z48" s="19">
        <f>(N48*F43+G43)/F43*1.2</f>
        <v>276.24242424242425</v>
      </c>
      <c r="AA48" s="19">
        <f>(O48*F43+G43)/F43*1.2</f>
        <v>246.24242424242425</v>
      </c>
      <c r="AB48" s="19">
        <f>(P48*F43+G43)/F43*1.2</f>
        <v>324.24242424242425</v>
      </c>
    </row>
    <row r="49" spans="1:28" ht="12.75">
      <c r="A49" s="107"/>
      <c r="B49" s="104"/>
      <c r="C49" s="104"/>
      <c r="D49" s="104"/>
      <c r="E49" s="104"/>
      <c r="F49" s="104"/>
      <c r="G49" s="123"/>
      <c r="H49" s="20" t="s">
        <v>47</v>
      </c>
      <c r="I49" s="19">
        <f>((M49*F43)+G43+5000)/F43</f>
        <v>195.3030303030303</v>
      </c>
      <c r="J49" s="19">
        <f>((N49*F43)+G43+5000)/F43</f>
        <v>240.3030303030303</v>
      </c>
      <c r="K49" s="19">
        <f>((O49*F43)+G43+5000)/F43</f>
        <v>215.3030303030303</v>
      </c>
      <c r="L49" s="19">
        <f>((P49*F43)+G43+5000)/F43</f>
        <v>280.3030303030303</v>
      </c>
      <c r="M49" s="5">
        <v>165</v>
      </c>
      <c r="N49" s="5">
        <v>210</v>
      </c>
      <c r="O49" s="5">
        <v>185</v>
      </c>
      <c r="P49" s="5">
        <v>250</v>
      </c>
      <c r="Q49" s="19">
        <f>(M49*F43+G43)/F43*1.1</f>
        <v>203.72222222222226</v>
      </c>
      <c r="R49" s="19">
        <f>(N49*F43+G43)/F43*1.1</f>
        <v>253.22222222222226</v>
      </c>
      <c r="S49" s="19">
        <f>(O49*F43+G43)/F43*1.1</f>
        <v>225.72222222222226</v>
      </c>
      <c r="T49" s="19">
        <f>(P49*F43+G43)/F43*1.1</f>
        <v>297.22222222222223</v>
      </c>
      <c r="U49" s="19">
        <f>(M49*F43+G43)/F43*1.15</f>
        <v>212.9823232323232</v>
      </c>
      <c r="V49" s="19">
        <f>(N49*F43+G43)/F43*1.15</f>
        <v>264.7323232323232</v>
      </c>
      <c r="W49" s="19">
        <f>(O49*F43+G43)/F43*1.15</f>
        <v>235.9823232323232</v>
      </c>
      <c r="X49" s="19">
        <f>(P49*F43+G43)/F43*1.15</f>
        <v>310.7323232323232</v>
      </c>
      <c r="Y49" s="19">
        <f>(M49*F43+G43)/F43*1.2</f>
        <v>222.24242424242425</v>
      </c>
      <c r="Z49" s="19">
        <f>(N49*F43+G43)/F43*1.2</f>
        <v>276.24242424242425</v>
      </c>
      <c r="AA49" s="19">
        <f>(O49*F43+G43)/F43*1.2</f>
        <v>246.24242424242425</v>
      </c>
      <c r="AB49" s="19">
        <f>(P49*F43+G43)/F43*1.2</f>
        <v>324.24242424242425</v>
      </c>
    </row>
    <row r="50" spans="1:28" ht="12.75">
      <c r="A50" s="107"/>
      <c r="B50" s="104"/>
      <c r="C50" s="104"/>
      <c r="D50" s="104"/>
      <c r="E50" s="104"/>
      <c r="F50" s="104"/>
      <c r="G50" s="123"/>
      <c r="H50" s="20" t="s">
        <v>48</v>
      </c>
      <c r="I50" s="19">
        <f>((M50*F43)+G43+5000)/F43</f>
        <v>190.3030303030303</v>
      </c>
      <c r="J50" s="19">
        <f>((N50*F43)+G43+5000)/F43</f>
        <v>245.3030303030303</v>
      </c>
      <c r="K50" s="19">
        <f>((O50*F43)+G43+5000)/F43</f>
        <v>220.3030303030303</v>
      </c>
      <c r="L50" s="19">
        <f>((P50*F43)+G43+5000)/F43</f>
        <v>285.3030303030303</v>
      </c>
      <c r="M50" s="5">
        <v>160</v>
      </c>
      <c r="N50" s="5">
        <v>215</v>
      </c>
      <c r="O50" s="5">
        <v>190</v>
      </c>
      <c r="P50" s="5">
        <v>255</v>
      </c>
      <c r="Q50" s="19">
        <f>(M50*F43+G43)/F43*1.1</f>
        <v>198.22222222222226</v>
      </c>
      <c r="R50" s="19">
        <f>(N50*F43+G43)/F43*1.1</f>
        <v>258.72222222222223</v>
      </c>
      <c r="S50" s="19">
        <f>(O50*F43+G43)/F43*1.1</f>
        <v>231.22222222222226</v>
      </c>
      <c r="T50" s="19">
        <f>(P50*F43+G43)/F43*1.1</f>
        <v>302.72222222222223</v>
      </c>
      <c r="U50" s="19">
        <f>(M50*F43+G43)/F43*1.15</f>
        <v>207.2323232323232</v>
      </c>
      <c r="V50" s="19">
        <f>(N50*F43+G43)/F43*1.15</f>
        <v>270.4823232323232</v>
      </c>
      <c r="W50" s="19">
        <f>(O50*F43+G43)/F43*1.15</f>
        <v>241.7323232323232</v>
      </c>
      <c r="X50" s="19">
        <f>(P50*F43+G43)/F43*1.15</f>
        <v>316.4823232323232</v>
      </c>
      <c r="Y50" s="19">
        <f>(M50*F43+G43)/F43*1.2</f>
        <v>216.24242424242425</v>
      </c>
      <c r="Z50" s="19">
        <f>(N50*F43+G43)/F43*1.2</f>
        <v>282.24242424242425</v>
      </c>
      <c r="AA50" s="19">
        <f>(O50*F43+G43)/F43*1.2</f>
        <v>252.24242424242425</v>
      </c>
      <c r="AB50" s="19">
        <f>(P50*F43+G43)/F43*1.2</f>
        <v>330.24242424242425</v>
      </c>
    </row>
    <row r="51" spans="1:28" ht="12.75">
      <c r="A51" s="107"/>
      <c r="B51" s="104"/>
      <c r="C51" s="104"/>
      <c r="D51" s="104"/>
      <c r="E51" s="104"/>
      <c r="F51" s="104"/>
      <c r="G51" s="123"/>
      <c r="H51" s="5" t="s">
        <v>49</v>
      </c>
      <c r="I51" s="19">
        <f>((M51*F43)+G43+5000)/F43</f>
        <v>195.3030303030303</v>
      </c>
      <c r="J51" s="19">
        <f>((N51*F43)+G43+5000)/F43</f>
        <v>270.3030303030303</v>
      </c>
      <c r="K51" s="19">
        <f>((O51*F43)+G43+5000)/F43</f>
        <v>220.3030303030303</v>
      </c>
      <c r="L51" s="19">
        <f>((P51*F43)+G43+5000)/F43</f>
        <v>310.3030303030303</v>
      </c>
      <c r="M51" s="5">
        <v>165</v>
      </c>
      <c r="N51" s="5">
        <v>240</v>
      </c>
      <c r="O51" s="5">
        <v>190</v>
      </c>
      <c r="P51" s="5">
        <v>280</v>
      </c>
      <c r="Q51" s="19">
        <f>(M51*F43+G43)/F43*1.1</f>
        <v>203.72222222222226</v>
      </c>
      <c r="R51" s="19">
        <f>(N51*F43+G43)/F43*1.1</f>
        <v>286.22222222222223</v>
      </c>
      <c r="S51" s="19">
        <f>(O51*F43+G43)/F43*1.1</f>
        <v>231.22222222222226</v>
      </c>
      <c r="T51" s="19">
        <f>(P51*F43+G43)/F43*1.1</f>
        <v>330.22222222222223</v>
      </c>
      <c r="U51" s="19">
        <f>(M51*F43+G43)/F43*1.15</f>
        <v>212.9823232323232</v>
      </c>
      <c r="V51" s="19">
        <f>(N51*F43+G43)/F43*1.15</f>
        <v>299.2323232323232</v>
      </c>
      <c r="W51" s="19">
        <f>(O51*F43+G43)/F43*1.15</f>
        <v>241.7323232323232</v>
      </c>
      <c r="X51" s="19">
        <f>(P51*F43+G43)/F43*1.15</f>
        <v>345.2323232323232</v>
      </c>
      <c r="Y51" s="19">
        <f>(M51*F43+G43)/F43*1.2</f>
        <v>222.24242424242425</v>
      </c>
      <c r="Z51" s="19">
        <f>(N51*F43+G43)/F43*1.2</f>
        <v>312.24242424242425</v>
      </c>
      <c r="AA51" s="19">
        <f>(O51*F43+G43)/F43*1.2</f>
        <v>252.24242424242425</v>
      </c>
      <c r="AB51" s="19">
        <f>(P51*F43+G43)/F43*1.2</f>
        <v>360.24242424242425</v>
      </c>
    </row>
    <row r="52" spans="1:28" ht="12.75">
      <c r="A52" s="107"/>
      <c r="B52" s="104"/>
      <c r="C52" s="104"/>
      <c r="D52" s="104"/>
      <c r="E52" s="104"/>
      <c r="F52" s="104"/>
      <c r="G52" s="123"/>
      <c r="H52" s="5" t="s">
        <v>50</v>
      </c>
      <c r="I52" s="19">
        <f>((M52*F43)+G43+5000)/F43</f>
        <v>190.3030303030303</v>
      </c>
      <c r="J52" s="19">
        <f>((N52*F43)+G43+5000)/F43</f>
        <v>265.3030303030303</v>
      </c>
      <c r="K52" s="19"/>
      <c r="L52" s="5"/>
      <c r="M52" s="5">
        <v>160</v>
      </c>
      <c r="N52" s="5">
        <v>235</v>
      </c>
      <c r="O52" s="5"/>
      <c r="P52" s="5"/>
      <c r="Q52" s="19">
        <f>(M52*F43+G43)/F43*1.1</f>
        <v>198.22222222222226</v>
      </c>
      <c r="R52" s="19">
        <f>(N52*F43+G43)/F43*1.1</f>
        <v>280.72222222222223</v>
      </c>
      <c r="S52" s="19"/>
      <c r="T52" s="5"/>
      <c r="U52" s="19">
        <f>(M52*F43+G43)/F43*1.15</f>
        <v>207.2323232323232</v>
      </c>
      <c r="V52" s="19">
        <f>(N52*F43+G43)/F43*1.15</f>
        <v>293.4823232323232</v>
      </c>
      <c r="W52" s="19"/>
      <c r="X52" s="5"/>
      <c r="Y52" s="19">
        <f>(M52*F43+G43)/F43*1.2</f>
        <v>216.24242424242425</v>
      </c>
      <c r="Z52" s="19">
        <f>(N52*F43+G43)/F43*1.2</f>
        <v>306.24242424242425</v>
      </c>
      <c r="AA52" s="19"/>
      <c r="AB52" s="5"/>
    </row>
    <row r="53" spans="1:28" ht="12.75">
      <c r="A53" s="108"/>
      <c r="B53" s="105"/>
      <c r="C53" s="105"/>
      <c r="D53" s="105"/>
      <c r="E53" s="105"/>
      <c r="F53" s="105"/>
      <c r="G53" s="1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s="106" t="s">
        <v>62</v>
      </c>
      <c r="B54" s="103" t="s">
        <v>63</v>
      </c>
      <c r="C54" s="103">
        <v>100</v>
      </c>
      <c r="D54" s="103">
        <v>18</v>
      </c>
      <c r="E54" s="103">
        <v>1825</v>
      </c>
      <c r="F54" s="103">
        <v>198</v>
      </c>
      <c r="G54" s="123">
        <v>10000</v>
      </c>
      <c r="H54" s="5" t="s">
        <v>42</v>
      </c>
      <c r="I54" s="5"/>
      <c r="J54" s="19">
        <f>((N54*F54)+G54+5000)/F54</f>
        <v>325.75757575757575</v>
      </c>
      <c r="K54" s="5"/>
      <c r="L54" s="5"/>
      <c r="M54" s="5"/>
      <c r="N54" s="5">
        <v>250</v>
      </c>
      <c r="O54" s="5"/>
      <c r="P54" s="5"/>
      <c r="Q54" s="5"/>
      <c r="R54" s="19">
        <f>(N54*$F$54+$G$54)/$F$54*1.1</f>
        <v>330.5555555555556</v>
      </c>
      <c r="S54" s="5"/>
      <c r="T54" s="5"/>
      <c r="U54" s="5"/>
      <c r="V54" s="19">
        <f>(N54*$F$54+$G$54)/$F$54*1.15</f>
        <v>345.5808080808081</v>
      </c>
      <c r="W54" s="5"/>
      <c r="X54" s="5"/>
      <c r="Y54" s="5"/>
      <c r="Z54" s="19">
        <f>(N54*$F$54+$G$54)/$F$54*1.2</f>
        <v>360.6060606060606</v>
      </c>
      <c r="AA54" s="5"/>
      <c r="AB54" s="5"/>
    </row>
    <row r="55" spans="1:28" ht="12.75">
      <c r="A55" s="107"/>
      <c r="B55" s="104"/>
      <c r="C55" s="104"/>
      <c r="D55" s="104"/>
      <c r="E55" s="104"/>
      <c r="F55" s="104"/>
      <c r="G55" s="123"/>
      <c r="H55" s="5" t="s">
        <v>51</v>
      </c>
      <c r="I55" s="5"/>
      <c r="J55" s="19"/>
      <c r="K55" s="19">
        <f>((O55*F54)+G54+5000)/F54</f>
        <v>335.75757575757575</v>
      </c>
      <c r="L55" s="19">
        <f>((P55*F54)+G54+5000)/F54</f>
        <v>375.75757575757575</v>
      </c>
      <c r="M55" s="5"/>
      <c r="N55" s="5"/>
      <c r="O55" s="5">
        <v>260</v>
      </c>
      <c r="P55" s="5">
        <v>300</v>
      </c>
      <c r="Q55" s="5"/>
      <c r="R55" s="19"/>
      <c r="S55" s="19">
        <f>(O55*$F$54+$G$54)/F$54*1.1</f>
        <v>341.5555555555556</v>
      </c>
      <c r="T55" s="19">
        <f>(P55*$F$54+$G$54)/$F$54*1.1</f>
        <v>385.5555555555556</v>
      </c>
      <c r="U55" s="5"/>
      <c r="V55" s="19"/>
      <c r="W55" s="19">
        <f aca="true" t="shared" si="6" ref="W55:W62">(O55*$F$54+$G$54)/F$54*1.15</f>
        <v>357.0808080808081</v>
      </c>
      <c r="X55" s="19">
        <f aca="true" t="shared" si="7" ref="X55:X62">(P55*$F$54+$G$54)/$F$54*1.15</f>
        <v>403.0808080808081</v>
      </c>
      <c r="Y55" s="5"/>
      <c r="Z55" s="19"/>
      <c r="AA55" s="19">
        <f aca="true" t="shared" si="8" ref="AA55:AA62">(O55*$F$54+$G$54)/F$54*1.2</f>
        <v>372.6060606060606</v>
      </c>
      <c r="AB55" s="19">
        <f aca="true" t="shared" si="9" ref="AB55:AB62">(P55*$F$54+$G$54)/$F$54*1.2</f>
        <v>420.6060606060606</v>
      </c>
    </row>
    <row r="56" spans="1:28" ht="12.75">
      <c r="A56" s="107"/>
      <c r="B56" s="104"/>
      <c r="C56" s="104"/>
      <c r="D56" s="104"/>
      <c r="E56" s="104"/>
      <c r="F56" s="104"/>
      <c r="G56" s="123"/>
      <c r="H56" s="5" t="s">
        <v>43</v>
      </c>
      <c r="I56" s="19">
        <f>((M56*F54)+G54+5000)/F54</f>
        <v>335.75757575757575</v>
      </c>
      <c r="J56" s="19">
        <f>((N56*F54)+G54+5000)/F54</f>
        <v>385.75757575757575</v>
      </c>
      <c r="K56" s="19">
        <f>((O56*F54)+G54+5000)/F54</f>
        <v>340.75757575757575</v>
      </c>
      <c r="L56" s="19">
        <f>((P56*F54)+G54+5000)/F54</f>
        <v>435.75757575757575</v>
      </c>
      <c r="M56" s="5">
        <v>260</v>
      </c>
      <c r="N56" s="5">
        <v>310</v>
      </c>
      <c r="O56" s="5">
        <v>265</v>
      </c>
      <c r="P56" s="5">
        <v>360</v>
      </c>
      <c r="Q56" s="19">
        <f>(M56*F54+G54)/F54*1.1</f>
        <v>341.5555555555556</v>
      </c>
      <c r="R56" s="19">
        <f>(N56*F54+G54)/F54*1.1</f>
        <v>396.5555555555556</v>
      </c>
      <c r="S56" s="19">
        <f>(O56*F54+G54)/F54*1.1</f>
        <v>347.0555555555556</v>
      </c>
      <c r="T56" s="19">
        <f>(P56*F54+G54)/F54*1.1</f>
        <v>451.5555555555556</v>
      </c>
      <c r="U56" s="19">
        <f>(M56*$F$54+$G$54)/$F$54*1.15</f>
        <v>357.0808080808081</v>
      </c>
      <c r="V56" s="19">
        <f>(N56*$F$54+$G$54)/$F$54*1.15</f>
        <v>414.5808080808081</v>
      </c>
      <c r="W56" s="19">
        <f t="shared" si="6"/>
        <v>362.8308080808081</v>
      </c>
      <c r="X56" s="19">
        <f t="shared" si="7"/>
        <v>472.0808080808081</v>
      </c>
      <c r="Y56" s="19">
        <f aca="true" t="shared" si="10" ref="Y56:Z63">(M56*$F$54+$G$54)/$F$54*1.2</f>
        <v>372.6060606060606</v>
      </c>
      <c r="Z56" s="19">
        <f t="shared" si="10"/>
        <v>432.6060606060606</v>
      </c>
      <c r="AA56" s="19">
        <f t="shared" si="8"/>
        <v>378.6060606060606</v>
      </c>
      <c r="AB56" s="19">
        <f t="shared" si="9"/>
        <v>492.6060606060606</v>
      </c>
    </row>
    <row r="57" spans="1:28" ht="12.75">
      <c r="A57" s="107"/>
      <c r="B57" s="104"/>
      <c r="C57" s="104"/>
      <c r="D57" s="104"/>
      <c r="E57" s="104"/>
      <c r="F57" s="104"/>
      <c r="G57" s="123"/>
      <c r="H57" s="5" t="s">
        <v>44</v>
      </c>
      <c r="I57" s="19">
        <f>((M57*F54)+G54+5000)/F54</f>
        <v>335.75757575757575</v>
      </c>
      <c r="J57" s="19">
        <f>((N57*F54)+G54+5000)/F54</f>
        <v>390.75757575757575</v>
      </c>
      <c r="K57" s="19">
        <f>((O57*F54)+G54+5000)/F54</f>
        <v>345.75757575757575</v>
      </c>
      <c r="L57" s="19">
        <f>((P57*F54)+G54+5000)/F54</f>
        <v>440.75757575757575</v>
      </c>
      <c r="M57" s="5">
        <v>260</v>
      </c>
      <c r="N57" s="5">
        <v>315</v>
      </c>
      <c r="O57" s="5">
        <v>270</v>
      </c>
      <c r="P57" s="5">
        <v>365</v>
      </c>
      <c r="Q57" s="19">
        <f>(M57*F54+G54)/F54*1.1</f>
        <v>341.5555555555556</v>
      </c>
      <c r="R57" s="19">
        <f>(N57*F54+G54)/F54*1.1</f>
        <v>402.0555555555556</v>
      </c>
      <c r="S57" s="19">
        <f>(O57*F54+G54)/F54*1.1</f>
        <v>352.5555555555556</v>
      </c>
      <c r="T57" s="19">
        <f>(P57*F54+G54)/F54*1.1</f>
        <v>457.0555555555556</v>
      </c>
      <c r="U57" s="19">
        <f>(M57*F54+G54)/F54*1.15</f>
        <v>357.0808080808081</v>
      </c>
      <c r="V57" s="19">
        <f aca="true" t="shared" si="11" ref="V57:V63">(N57*$F$54+$G$54)/$F$54*1.15</f>
        <v>420.3308080808081</v>
      </c>
      <c r="W57" s="19">
        <f t="shared" si="6"/>
        <v>368.5808080808081</v>
      </c>
      <c r="X57" s="19">
        <f t="shared" si="7"/>
        <v>477.8308080808081</v>
      </c>
      <c r="Y57" s="19">
        <f t="shared" si="10"/>
        <v>372.6060606060606</v>
      </c>
      <c r="Z57" s="19">
        <f t="shared" si="10"/>
        <v>438.6060606060606</v>
      </c>
      <c r="AA57" s="19">
        <f t="shared" si="8"/>
        <v>384.6060606060606</v>
      </c>
      <c r="AB57" s="19">
        <f t="shared" si="9"/>
        <v>498.6060606060606</v>
      </c>
    </row>
    <row r="58" spans="1:28" ht="12.75">
      <c r="A58" s="107"/>
      <c r="B58" s="104"/>
      <c r="C58" s="104"/>
      <c r="D58" s="104"/>
      <c r="E58" s="104"/>
      <c r="F58" s="104"/>
      <c r="G58" s="123"/>
      <c r="H58" s="5" t="s">
        <v>45</v>
      </c>
      <c r="I58" s="19">
        <f>((M58*F54)+G54+5000)/F54</f>
        <v>335.75757575757575</v>
      </c>
      <c r="J58" s="19">
        <f>((N58*F54)+G54+5000)/F54</f>
        <v>390.75757575757575</v>
      </c>
      <c r="K58" s="19">
        <f>((O58*F54)+G54+5000)/F54</f>
        <v>345.75757575757575</v>
      </c>
      <c r="L58" s="19">
        <f>((P58*F54)+G54+5000)/F54</f>
        <v>440.75757575757575</v>
      </c>
      <c r="M58" s="5">
        <v>260</v>
      </c>
      <c r="N58" s="5">
        <v>315</v>
      </c>
      <c r="O58" s="5">
        <v>270</v>
      </c>
      <c r="P58" s="5">
        <v>365</v>
      </c>
      <c r="Q58" s="19">
        <f>(M58*F54+G54)/F54*1.1</f>
        <v>341.5555555555556</v>
      </c>
      <c r="R58" s="19">
        <f>(N58*F54+G54)/F54*1.1</f>
        <v>402.0555555555556</v>
      </c>
      <c r="S58" s="19">
        <f>(O58*F54+G54)/F54*1.1</f>
        <v>352.5555555555556</v>
      </c>
      <c r="T58" s="19">
        <f>(P58*F54+G54)/F54*1.1</f>
        <v>457.0555555555556</v>
      </c>
      <c r="U58" s="19">
        <f>(M58*F54+G54)/F54*1.15</f>
        <v>357.0808080808081</v>
      </c>
      <c r="V58" s="19">
        <f t="shared" si="11"/>
        <v>420.3308080808081</v>
      </c>
      <c r="W58" s="19">
        <f t="shared" si="6"/>
        <v>368.5808080808081</v>
      </c>
      <c r="X58" s="19">
        <f t="shared" si="7"/>
        <v>477.8308080808081</v>
      </c>
      <c r="Y58" s="19">
        <f t="shared" si="10"/>
        <v>372.6060606060606</v>
      </c>
      <c r="Z58" s="19">
        <f t="shared" si="10"/>
        <v>438.6060606060606</v>
      </c>
      <c r="AA58" s="19">
        <f t="shared" si="8"/>
        <v>384.6060606060606</v>
      </c>
      <c r="AB58" s="19">
        <f t="shared" si="9"/>
        <v>498.6060606060606</v>
      </c>
    </row>
    <row r="59" spans="1:28" ht="12.75">
      <c r="A59" s="107"/>
      <c r="B59" s="104"/>
      <c r="C59" s="104"/>
      <c r="D59" s="104"/>
      <c r="E59" s="104"/>
      <c r="F59" s="104"/>
      <c r="G59" s="123"/>
      <c r="H59" s="5" t="s">
        <v>46</v>
      </c>
      <c r="I59" s="19">
        <f>((M59*F54)+G54+5000)/F54</f>
        <v>340.75757575757575</v>
      </c>
      <c r="J59" s="19">
        <f>((N59*F54)+G54+5000)/F54</f>
        <v>400.75757575757575</v>
      </c>
      <c r="K59" s="19">
        <f>((O59*F54)+G54+5000)/F54</f>
        <v>345.75757575757575</v>
      </c>
      <c r="L59" s="19">
        <f>((P59*F54)+G54+5000)/F54</f>
        <v>450.75757575757575</v>
      </c>
      <c r="M59" s="5">
        <v>265</v>
      </c>
      <c r="N59" s="5">
        <v>325</v>
      </c>
      <c r="O59" s="5">
        <v>270</v>
      </c>
      <c r="P59" s="5">
        <v>375</v>
      </c>
      <c r="Q59" s="19">
        <f>(M59*F54+G54)/F54*1.1</f>
        <v>347.0555555555556</v>
      </c>
      <c r="R59" s="19">
        <f>(N59*F54+G54)/F54*1.1</f>
        <v>413.0555555555556</v>
      </c>
      <c r="S59" s="19">
        <f>(O59*F54+G54)/F54*1.1</f>
        <v>352.5555555555556</v>
      </c>
      <c r="T59" s="19">
        <f>(P59*F54+G54)/F54*1.1</f>
        <v>468.0555555555556</v>
      </c>
      <c r="U59" s="19">
        <f>(M59*F54+G54)/F54*1.15</f>
        <v>362.8308080808081</v>
      </c>
      <c r="V59" s="19">
        <f t="shared" si="11"/>
        <v>431.8308080808081</v>
      </c>
      <c r="W59" s="19">
        <f t="shared" si="6"/>
        <v>368.5808080808081</v>
      </c>
      <c r="X59" s="19">
        <f t="shared" si="7"/>
        <v>489.3308080808081</v>
      </c>
      <c r="Y59" s="19">
        <f t="shared" si="10"/>
        <v>378.6060606060606</v>
      </c>
      <c r="Z59" s="19">
        <f t="shared" si="10"/>
        <v>450.6060606060606</v>
      </c>
      <c r="AA59" s="19">
        <f t="shared" si="8"/>
        <v>384.6060606060606</v>
      </c>
      <c r="AB59" s="19">
        <f t="shared" si="9"/>
        <v>510.6060606060606</v>
      </c>
    </row>
    <row r="60" spans="1:28" ht="12.75">
      <c r="A60" s="107"/>
      <c r="B60" s="104"/>
      <c r="C60" s="104"/>
      <c r="D60" s="104"/>
      <c r="E60" s="104"/>
      <c r="F60" s="104"/>
      <c r="G60" s="123"/>
      <c r="H60" s="5" t="s">
        <v>47</v>
      </c>
      <c r="I60" s="19">
        <f>((M60*F54)+G54+5000)/F54</f>
        <v>340.75757575757575</v>
      </c>
      <c r="J60" s="19">
        <f>((N60*F54)+G54+5000)/F54</f>
        <v>400.75757575757575</v>
      </c>
      <c r="K60" s="19">
        <f>((O60*F54)+G54+5000)/F54</f>
        <v>345.75757575757575</v>
      </c>
      <c r="L60" s="19">
        <f>((P60*F54)+G54+5000)/F54</f>
        <v>450.75757575757575</v>
      </c>
      <c r="M60" s="5">
        <v>265</v>
      </c>
      <c r="N60" s="5">
        <v>325</v>
      </c>
      <c r="O60" s="5">
        <v>270</v>
      </c>
      <c r="P60" s="5">
        <v>375</v>
      </c>
      <c r="Q60" s="19">
        <f>(M60*F54+G54)/F54*1.1</f>
        <v>347.0555555555556</v>
      </c>
      <c r="R60" s="19">
        <f>(N60*F54+G54)/F54*1.1</f>
        <v>413.0555555555556</v>
      </c>
      <c r="S60" s="19">
        <f>(O60*F54+G54)/F54*1.1</f>
        <v>352.5555555555556</v>
      </c>
      <c r="T60" s="19">
        <f>(P60*F54+G54)/F54*1.1</f>
        <v>468.0555555555556</v>
      </c>
      <c r="U60" s="19">
        <f>(M60*F54+G54)/F54*1.15</f>
        <v>362.8308080808081</v>
      </c>
      <c r="V60" s="19">
        <f t="shared" si="11"/>
        <v>431.8308080808081</v>
      </c>
      <c r="W60" s="19">
        <f t="shared" si="6"/>
        <v>368.5808080808081</v>
      </c>
      <c r="X60" s="19">
        <f t="shared" si="7"/>
        <v>489.3308080808081</v>
      </c>
      <c r="Y60" s="19">
        <f t="shared" si="10"/>
        <v>378.6060606060606</v>
      </c>
      <c r="Z60" s="19">
        <f t="shared" si="10"/>
        <v>450.6060606060606</v>
      </c>
      <c r="AA60" s="19">
        <f t="shared" si="8"/>
        <v>384.6060606060606</v>
      </c>
      <c r="AB60" s="19">
        <f t="shared" si="9"/>
        <v>510.6060606060606</v>
      </c>
    </row>
    <row r="61" spans="1:28" ht="12.75">
      <c r="A61" s="107"/>
      <c r="B61" s="104"/>
      <c r="C61" s="104"/>
      <c r="D61" s="104"/>
      <c r="E61" s="104"/>
      <c r="F61" s="104"/>
      <c r="G61" s="123"/>
      <c r="H61" s="5" t="s">
        <v>48</v>
      </c>
      <c r="I61" s="19">
        <f>((M61*F54)+G54+5000)/F54</f>
        <v>345.75757575757575</v>
      </c>
      <c r="J61" s="19">
        <f>((N61*F54)+G54+5000)/F54</f>
        <v>410.75757575757575</v>
      </c>
      <c r="K61" s="19">
        <f>((O61*F54)+G54+5000)/F54</f>
        <v>345.75757575757575</v>
      </c>
      <c r="L61" s="19">
        <f>((P61*F54)+G54+5000)/F54</f>
        <v>455.75757575757575</v>
      </c>
      <c r="M61" s="5">
        <v>270</v>
      </c>
      <c r="N61" s="5">
        <v>335</v>
      </c>
      <c r="O61" s="5">
        <v>270</v>
      </c>
      <c r="P61" s="5">
        <v>380</v>
      </c>
      <c r="Q61" s="19">
        <f>(M61*F54+G54)/F54*1.1</f>
        <v>352.5555555555556</v>
      </c>
      <c r="R61" s="19">
        <f>(N61*F54+G54)/F54*1.1</f>
        <v>424.0555555555556</v>
      </c>
      <c r="S61" s="19">
        <f>(O61*F54+G54)/F54*1.1</f>
        <v>352.5555555555556</v>
      </c>
      <c r="T61" s="19">
        <f>(P61*F54+G54)/F54*1.1</f>
        <v>473.5555555555556</v>
      </c>
      <c r="U61" s="19">
        <f>(M61*F54+G54)/F54*1.15</f>
        <v>368.5808080808081</v>
      </c>
      <c r="V61" s="19">
        <f t="shared" si="11"/>
        <v>443.3308080808081</v>
      </c>
      <c r="W61" s="19">
        <f t="shared" si="6"/>
        <v>368.5808080808081</v>
      </c>
      <c r="X61" s="19">
        <f t="shared" si="7"/>
        <v>495.0808080808081</v>
      </c>
      <c r="Y61" s="19">
        <f t="shared" si="10"/>
        <v>384.6060606060606</v>
      </c>
      <c r="Z61" s="19">
        <f t="shared" si="10"/>
        <v>462.6060606060606</v>
      </c>
      <c r="AA61" s="19">
        <f t="shared" si="8"/>
        <v>384.6060606060606</v>
      </c>
      <c r="AB61" s="19">
        <f t="shared" si="9"/>
        <v>516.6060606060606</v>
      </c>
    </row>
    <row r="62" spans="1:28" ht="12.75">
      <c r="A62" s="107"/>
      <c r="B62" s="104"/>
      <c r="C62" s="104"/>
      <c r="D62" s="104"/>
      <c r="E62" s="104"/>
      <c r="F62" s="104"/>
      <c r="G62" s="123"/>
      <c r="H62" s="5" t="s">
        <v>49</v>
      </c>
      <c r="I62" s="19">
        <f>((M62*F54)+G54+5000)/F54</f>
        <v>355.75757575757575</v>
      </c>
      <c r="J62" s="19">
        <f>((N62*F54)+G54+5000)/F54</f>
        <v>445.75757575757575</v>
      </c>
      <c r="K62" s="19">
        <f>((O62*F54)+G54+5000)/F54</f>
        <v>355.75757575757575</v>
      </c>
      <c r="L62" s="19">
        <f>((P62*F54)+G54+5000)/F54</f>
        <v>505.75757575757575</v>
      </c>
      <c r="M62" s="5">
        <v>280</v>
      </c>
      <c r="N62" s="5">
        <v>370</v>
      </c>
      <c r="O62" s="5">
        <v>280</v>
      </c>
      <c r="P62" s="5">
        <v>430</v>
      </c>
      <c r="Q62" s="19">
        <f>(M62*F54+G54)/F54*1.1</f>
        <v>363.5555555555556</v>
      </c>
      <c r="R62" s="19">
        <f>(N62*F54+G54)/F54*1.1</f>
        <v>462.5555555555556</v>
      </c>
      <c r="S62" s="19">
        <f>(O62*F54+G54)/F54*1.1</f>
        <v>363.5555555555556</v>
      </c>
      <c r="T62" s="19">
        <f>(P62*F54+G54)/F54*1.1</f>
        <v>528.5555555555557</v>
      </c>
      <c r="U62" s="19">
        <f>(M62*F54+G54)/F54*1.15</f>
        <v>380.0808080808081</v>
      </c>
      <c r="V62" s="19">
        <f t="shared" si="11"/>
        <v>483.5808080808081</v>
      </c>
      <c r="W62" s="19">
        <f t="shared" si="6"/>
        <v>380.0808080808081</v>
      </c>
      <c r="X62" s="19">
        <f t="shared" si="7"/>
        <v>552.5808080808081</v>
      </c>
      <c r="Y62" s="19">
        <f t="shared" si="10"/>
        <v>396.6060606060606</v>
      </c>
      <c r="Z62" s="19">
        <f t="shared" si="10"/>
        <v>504.6060606060606</v>
      </c>
      <c r="AA62" s="19">
        <f t="shared" si="8"/>
        <v>396.6060606060606</v>
      </c>
      <c r="AB62" s="19">
        <f t="shared" si="9"/>
        <v>576.6060606060606</v>
      </c>
    </row>
    <row r="63" spans="1:28" ht="12.75">
      <c r="A63" s="107"/>
      <c r="B63" s="104"/>
      <c r="C63" s="104"/>
      <c r="D63" s="104"/>
      <c r="E63" s="104"/>
      <c r="F63" s="104"/>
      <c r="G63" s="123"/>
      <c r="H63" s="5" t="s">
        <v>50</v>
      </c>
      <c r="I63" s="19">
        <f>((M63*F54)+G54+5000)/F54</f>
        <v>345.75757575757575</v>
      </c>
      <c r="J63" s="19">
        <f>((N63*F54)+G54+5000)/F54</f>
        <v>440.75757575757575</v>
      </c>
      <c r="K63" s="5"/>
      <c r="L63" s="5"/>
      <c r="M63" s="5">
        <v>270</v>
      </c>
      <c r="N63" s="5">
        <v>365</v>
      </c>
      <c r="O63" s="5"/>
      <c r="P63" s="5"/>
      <c r="Q63" s="19">
        <f>(M63*F54+G54)/F54*1.1</f>
        <v>352.5555555555556</v>
      </c>
      <c r="R63" s="19">
        <f>(N63*F54+G54)/F54*1.1</f>
        <v>457.0555555555556</v>
      </c>
      <c r="S63" s="5"/>
      <c r="T63" s="5"/>
      <c r="U63" s="19">
        <f>(M63*F54+G54)/F54*1.15</f>
        <v>368.5808080808081</v>
      </c>
      <c r="V63" s="19">
        <f t="shared" si="11"/>
        <v>477.8308080808081</v>
      </c>
      <c r="W63" s="5"/>
      <c r="X63" s="5"/>
      <c r="Y63" s="19">
        <f t="shared" si="10"/>
        <v>384.6060606060606</v>
      </c>
      <c r="Z63" s="19">
        <f t="shared" si="10"/>
        <v>498.6060606060606</v>
      </c>
      <c r="AA63" s="5"/>
      <c r="AB63" s="5"/>
    </row>
    <row r="64" spans="1:28" ht="12.75">
      <c r="A64" s="108"/>
      <c r="B64" s="105"/>
      <c r="C64" s="105"/>
      <c r="D64" s="105"/>
      <c r="E64" s="105"/>
      <c r="F64" s="105"/>
      <c r="G64" s="12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46.5" customHeight="1">
      <c r="A65" s="21" t="s">
        <v>115</v>
      </c>
      <c r="B65" s="13" t="s">
        <v>52</v>
      </c>
      <c r="C65" s="13">
        <v>120</v>
      </c>
      <c r="D65" s="13">
        <v>15</v>
      </c>
      <c r="E65" s="13">
        <v>1825</v>
      </c>
      <c r="F65" s="13">
        <v>165</v>
      </c>
      <c r="G65" s="13">
        <v>10000</v>
      </c>
      <c r="H65" s="5" t="s">
        <v>42</v>
      </c>
      <c r="I65" s="19">
        <f>((M65*F65)+G65+5000)/F65</f>
        <v>410.90909090909093</v>
      </c>
      <c r="J65" s="5"/>
      <c r="K65" s="5"/>
      <c r="L65" s="5"/>
      <c r="M65" s="5">
        <v>320</v>
      </c>
      <c r="N65" s="5"/>
      <c r="O65" s="5"/>
      <c r="P65" s="5"/>
      <c r="Q65" s="19">
        <f>(M65*F65+G65)/F65*1.1</f>
        <v>418.66666666666674</v>
      </c>
      <c r="R65" s="5"/>
      <c r="S65" s="5"/>
      <c r="T65" s="5"/>
      <c r="U65" s="19">
        <f>(M65*F65+G65)/F65*1.15</f>
        <v>437.6969696969697</v>
      </c>
      <c r="V65" s="5"/>
      <c r="W65" s="5"/>
      <c r="X65" s="5"/>
      <c r="Y65" s="19">
        <f>(M65*F65+G65)/F65*1.2</f>
        <v>456.72727272727275</v>
      </c>
      <c r="Z65" s="5"/>
      <c r="AA65" s="5"/>
      <c r="AB65" s="5"/>
    </row>
    <row r="67" spans="1:28" ht="12.75">
      <c r="A67" s="120" t="s">
        <v>156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</row>
  </sheetData>
  <sheetProtection/>
  <mergeCells count="139">
    <mergeCell ref="I39:J39"/>
    <mergeCell ref="O40:O42"/>
    <mergeCell ref="A67:AB67"/>
    <mergeCell ref="R9:U9"/>
    <mergeCell ref="R10:S10"/>
    <mergeCell ref="T10:U10"/>
    <mergeCell ref="V9:Y9"/>
    <mergeCell ref="G43:G53"/>
    <mergeCell ref="G54:G64"/>
    <mergeCell ref="G38:G42"/>
    <mergeCell ref="O39:P39"/>
    <mergeCell ref="M39:N39"/>
    <mergeCell ref="V8:Y8"/>
    <mergeCell ref="Z9:AC9"/>
    <mergeCell ref="Z10:AA10"/>
    <mergeCell ref="AB10:AC10"/>
    <mergeCell ref="Z8:AC8"/>
    <mergeCell ref="X10:Y10"/>
    <mergeCell ref="V10:W10"/>
    <mergeCell ref="A8:Q8"/>
    <mergeCell ref="M38:P38"/>
    <mergeCell ref="I38:L38"/>
    <mergeCell ref="F38:F42"/>
    <mergeCell ref="E34:E36"/>
    <mergeCell ref="F34:F36"/>
    <mergeCell ref="G34:G36"/>
    <mergeCell ref="A37:AB37"/>
    <mergeCell ref="Q40:Q42"/>
    <mergeCell ref="K39:L39"/>
    <mergeCell ref="AB40:AB42"/>
    <mergeCell ref="C32:C33"/>
    <mergeCell ref="K40:K42"/>
    <mergeCell ref="P40:P42"/>
    <mergeCell ref="R8:U8"/>
    <mergeCell ref="E38:E42"/>
    <mergeCell ref="M40:M42"/>
    <mergeCell ref="N40:N42"/>
    <mergeCell ref="M27:M36"/>
    <mergeCell ref="E28:E33"/>
    <mergeCell ref="F28:F33"/>
    <mergeCell ref="G28:G33"/>
    <mergeCell ref="M9:M11"/>
    <mergeCell ref="H38:H42"/>
    <mergeCell ref="A38:A42"/>
    <mergeCell ref="B38:B42"/>
    <mergeCell ref="C38:C42"/>
    <mergeCell ref="D38:D42"/>
    <mergeCell ref="A34:A36"/>
    <mergeCell ref="B34:B36"/>
    <mergeCell ref="C34:C36"/>
    <mergeCell ref="A43:A53"/>
    <mergeCell ref="B43:B53"/>
    <mergeCell ref="C43:C53"/>
    <mergeCell ref="D43:D53"/>
    <mergeCell ref="A28:A33"/>
    <mergeCell ref="B28:B29"/>
    <mergeCell ref="B30:B31"/>
    <mergeCell ref="B32:B33"/>
    <mergeCell ref="C28:C29"/>
    <mergeCell ref="D32:D33"/>
    <mergeCell ref="A54:A64"/>
    <mergeCell ref="B54:B64"/>
    <mergeCell ref="C54:C64"/>
    <mergeCell ref="D54:D64"/>
    <mergeCell ref="E54:E64"/>
    <mergeCell ref="F54:F64"/>
    <mergeCell ref="M12:M21"/>
    <mergeCell ref="F12:F13"/>
    <mergeCell ref="D28:D29"/>
    <mergeCell ref="E43:E53"/>
    <mergeCell ref="F43:F53"/>
    <mergeCell ref="D34:D36"/>
    <mergeCell ref="D30:D31"/>
    <mergeCell ref="I40:I42"/>
    <mergeCell ref="J40:J42"/>
    <mergeCell ref="L40:L42"/>
    <mergeCell ref="A18:A19"/>
    <mergeCell ref="B18:B19"/>
    <mergeCell ref="C18:C19"/>
    <mergeCell ref="D18:D19"/>
    <mergeCell ref="C30:C31"/>
    <mergeCell ref="N9:Q9"/>
    <mergeCell ref="N10:O10"/>
    <mergeCell ref="P10:Q10"/>
    <mergeCell ref="F9:F11"/>
    <mergeCell ref="E18:E19"/>
    <mergeCell ref="A14:A15"/>
    <mergeCell ref="G14:G15"/>
    <mergeCell ref="A16:A17"/>
    <mergeCell ref="B16:B17"/>
    <mergeCell ref="C16:C17"/>
    <mergeCell ref="D16:D17"/>
    <mergeCell ref="E16:E17"/>
    <mergeCell ref="G16:G17"/>
    <mergeCell ref="F14:F15"/>
    <mergeCell ref="F16:F17"/>
    <mergeCell ref="A12:A13"/>
    <mergeCell ref="B12:B13"/>
    <mergeCell ref="C12:C13"/>
    <mergeCell ref="D12:D13"/>
    <mergeCell ref="E12:E13"/>
    <mergeCell ref="G12:G13"/>
    <mergeCell ref="G9:G11"/>
    <mergeCell ref="B14:B15"/>
    <mergeCell ref="C14:C15"/>
    <mergeCell ref="D14:D15"/>
    <mergeCell ref="E14:E15"/>
    <mergeCell ref="H12:H25"/>
    <mergeCell ref="F18:F19"/>
    <mergeCell ref="G18:G19"/>
    <mergeCell ref="A1:Q1"/>
    <mergeCell ref="I10:J10"/>
    <mergeCell ref="K10:L10"/>
    <mergeCell ref="I9:L9"/>
    <mergeCell ref="H9:H11"/>
    <mergeCell ref="A9:A11"/>
    <mergeCell ref="B9:B11"/>
    <mergeCell ref="C9:C11"/>
    <mergeCell ref="D9:D11"/>
    <mergeCell ref="E9:E11"/>
    <mergeCell ref="Q38:T38"/>
    <mergeCell ref="U38:X38"/>
    <mergeCell ref="Y38:AB38"/>
    <mergeCell ref="Y39:Z39"/>
    <mergeCell ref="AA39:AB39"/>
    <mergeCell ref="U39:V39"/>
    <mergeCell ref="W39:X39"/>
    <mergeCell ref="Q39:R39"/>
    <mergeCell ref="S39:T39"/>
    <mergeCell ref="Z40:Z42"/>
    <mergeCell ref="AA40:AA42"/>
    <mergeCell ref="X40:X42"/>
    <mergeCell ref="Y40:Y42"/>
    <mergeCell ref="R40:R42"/>
    <mergeCell ref="S40:S42"/>
    <mergeCell ref="T40:T42"/>
    <mergeCell ref="U40:U42"/>
    <mergeCell ref="V40:V42"/>
    <mergeCell ref="W40:W4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0">
      <selection activeCell="R27" sqref="R27"/>
    </sheetView>
  </sheetViews>
  <sheetFormatPr defaultColWidth="9.00390625" defaultRowHeight="12.75"/>
  <cols>
    <col min="1" max="1" width="27.25390625" style="0" customWidth="1"/>
    <col min="2" max="2" width="11.25390625" style="0" customWidth="1"/>
    <col min="3" max="3" width="6.375" style="0" customWidth="1"/>
    <col min="4" max="4" width="9.25390625" style="0" customWidth="1"/>
    <col min="6" max="6" width="6.00390625" style="0" customWidth="1"/>
    <col min="7" max="7" width="9.75390625" style="0" customWidth="1"/>
    <col min="10" max="11" width="10.125" style="0" customWidth="1"/>
    <col min="12" max="12" width="6.375" style="0" customWidth="1"/>
    <col min="13" max="13" width="7.375" style="0" hidden="1" customWidth="1"/>
    <col min="14" max="14" width="0" style="0" hidden="1" customWidth="1"/>
    <col min="15" max="15" width="12.00390625" style="0" hidden="1" customWidth="1"/>
    <col min="16" max="17" width="0" style="0" hidden="1" customWidth="1"/>
    <col min="18" max="18" width="10.25390625" style="0" customWidth="1"/>
  </cols>
  <sheetData>
    <row r="1" spans="1:17" ht="18.75">
      <c r="A1" s="96" t="s">
        <v>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ht="12.75">
      <c r="Q2" s="25"/>
    </row>
    <row r="3" spans="1:17" ht="15">
      <c r="A3" s="24" t="s">
        <v>116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5" spans="18:28" ht="12.75"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ht="12.75">
      <c r="A6" s="9" t="s">
        <v>95</v>
      </c>
    </row>
    <row r="7" spans="1:18" s="1" customFormat="1" ht="18">
      <c r="A7" s="126" t="s">
        <v>67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1:19" s="2" customFormat="1" ht="59.25" customHeight="1">
      <c r="A8" s="4" t="s">
        <v>68</v>
      </c>
      <c r="B8" s="4" t="s">
        <v>69</v>
      </c>
      <c r="C8" s="4" t="s">
        <v>70</v>
      </c>
      <c r="D8" s="4" t="s">
        <v>137</v>
      </c>
      <c r="E8" s="4" t="s">
        <v>71</v>
      </c>
      <c r="F8" s="4" t="s">
        <v>72</v>
      </c>
      <c r="G8" s="4" t="s">
        <v>73</v>
      </c>
      <c r="H8" s="4" t="s">
        <v>74</v>
      </c>
      <c r="I8" s="4" t="s">
        <v>75</v>
      </c>
      <c r="J8" s="4" t="s">
        <v>84</v>
      </c>
      <c r="K8" s="4" t="s">
        <v>78</v>
      </c>
      <c r="L8" s="4" t="s">
        <v>76</v>
      </c>
      <c r="M8" s="4" t="s">
        <v>77</v>
      </c>
      <c r="N8" s="4" t="s">
        <v>79</v>
      </c>
      <c r="O8" s="4" t="s">
        <v>85</v>
      </c>
      <c r="P8" s="4" t="s">
        <v>81</v>
      </c>
      <c r="Q8" s="4" t="s">
        <v>82</v>
      </c>
      <c r="R8" s="4" t="s">
        <v>136</v>
      </c>
      <c r="S8" s="3"/>
    </row>
    <row r="9" spans="1:18" ht="12.75">
      <c r="A9" s="95" t="s">
        <v>83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5"/>
    </row>
    <row r="10" spans="1:18" ht="12.75">
      <c r="A10" s="7" t="s">
        <v>231</v>
      </c>
      <c r="B10" s="5" t="s">
        <v>0</v>
      </c>
      <c r="C10" s="5" t="s">
        <v>1</v>
      </c>
      <c r="D10" s="5" t="s">
        <v>2</v>
      </c>
      <c r="E10" s="5" t="s">
        <v>3</v>
      </c>
      <c r="F10" s="5">
        <v>9.5</v>
      </c>
      <c r="G10" s="5">
        <v>1100</v>
      </c>
      <c r="H10" s="5">
        <v>0.46</v>
      </c>
      <c r="I10" s="5" t="s">
        <v>4</v>
      </c>
      <c r="J10" s="5" t="s">
        <v>5</v>
      </c>
      <c r="K10" s="5">
        <v>2160</v>
      </c>
      <c r="L10" s="5">
        <v>1160</v>
      </c>
      <c r="M10" s="5">
        <v>30</v>
      </c>
      <c r="N10" s="5">
        <v>10000</v>
      </c>
      <c r="O10" s="6">
        <f>((M10*K10)+N10+5000)/K10</f>
        <v>36.94444444444444</v>
      </c>
      <c r="P10" s="6">
        <f>(M10*K10+N10)/K10*1.1</f>
        <v>38.092592592592595</v>
      </c>
      <c r="Q10" s="6">
        <f>(M10*K10+N10)/K10*1.15</f>
        <v>39.82407407407407</v>
      </c>
      <c r="R10" s="6">
        <f>(M10*K10+N10)/K10*1.2</f>
        <v>41.55555555555555</v>
      </c>
    </row>
    <row r="11" spans="1:18" ht="12.75">
      <c r="A11" s="7" t="s">
        <v>232</v>
      </c>
      <c r="B11" s="5" t="s">
        <v>0</v>
      </c>
      <c r="C11" s="5" t="s">
        <v>12</v>
      </c>
      <c r="D11" s="5" t="s">
        <v>18</v>
      </c>
      <c r="E11" s="5" t="s">
        <v>3</v>
      </c>
      <c r="F11" s="5">
        <v>13</v>
      </c>
      <c r="G11" s="5">
        <v>1800</v>
      </c>
      <c r="H11" s="5">
        <v>0.7</v>
      </c>
      <c r="I11" s="5" t="s">
        <v>21</v>
      </c>
      <c r="J11" s="5" t="s">
        <v>22</v>
      </c>
      <c r="K11" s="5">
        <v>1560</v>
      </c>
      <c r="L11" s="5">
        <v>1580</v>
      </c>
      <c r="M11" s="5">
        <v>30</v>
      </c>
      <c r="N11" s="5">
        <v>10000</v>
      </c>
      <c r="O11" s="6">
        <f>((M11*K11)+N11+5000)/K11</f>
        <v>39.61538461538461</v>
      </c>
      <c r="P11" s="6">
        <f>(M11*K11+N11)/K11*1.1</f>
        <v>40.05128205128205</v>
      </c>
      <c r="Q11" s="6">
        <f>(M11*K11+N11)/K11*1.15</f>
        <v>41.87179487179487</v>
      </c>
      <c r="R11" s="6">
        <f>(M11*K11+N11)/K11*1.2</f>
        <v>43.692307692307686</v>
      </c>
    </row>
    <row r="12" spans="1:18" ht="12.75">
      <c r="A12" s="7" t="s">
        <v>89</v>
      </c>
      <c r="B12" s="5" t="s">
        <v>0</v>
      </c>
      <c r="C12" s="5" t="s">
        <v>1</v>
      </c>
      <c r="D12" s="5" t="s">
        <v>2</v>
      </c>
      <c r="E12" s="5" t="s">
        <v>3</v>
      </c>
      <c r="F12" s="5">
        <v>11</v>
      </c>
      <c r="G12" s="5">
        <v>1100</v>
      </c>
      <c r="H12" s="5">
        <v>0.46</v>
      </c>
      <c r="I12" s="5" t="s">
        <v>4</v>
      </c>
      <c r="J12" s="5" t="s">
        <v>23</v>
      </c>
      <c r="K12" s="5">
        <v>1800</v>
      </c>
      <c r="L12" s="5">
        <v>1340</v>
      </c>
      <c r="M12" s="5">
        <v>34</v>
      </c>
      <c r="N12" s="5">
        <v>10000</v>
      </c>
      <c r="O12" s="6">
        <f>((M12*K12)+N12+5000)/K12</f>
        <v>42.333333333333336</v>
      </c>
      <c r="P12" s="6">
        <f>(M12*K12+N12)/K12*1.1</f>
        <v>43.51111111111111</v>
      </c>
      <c r="Q12" s="6">
        <f>(M12*K12+N12)/K12*1.15</f>
        <v>45.48888888888889</v>
      </c>
      <c r="R12" s="6">
        <f>(M12*K12+N12)/K12*1.2</f>
        <v>47.46666666666667</v>
      </c>
    </row>
    <row r="13" spans="1:18" ht="12.75">
      <c r="A13" s="7" t="s">
        <v>90</v>
      </c>
      <c r="B13" s="5" t="s">
        <v>0</v>
      </c>
      <c r="C13" s="5" t="s">
        <v>12</v>
      </c>
      <c r="D13" s="5" t="s">
        <v>18</v>
      </c>
      <c r="E13" s="5" t="s">
        <v>3</v>
      </c>
      <c r="F13" s="5">
        <v>15</v>
      </c>
      <c r="G13" s="5">
        <v>2000</v>
      </c>
      <c r="H13" s="5">
        <v>0.7</v>
      </c>
      <c r="I13" s="5" t="s">
        <v>21</v>
      </c>
      <c r="J13" s="5" t="s">
        <v>24</v>
      </c>
      <c r="K13" s="5">
        <v>1320</v>
      </c>
      <c r="L13" s="5">
        <v>1820</v>
      </c>
      <c r="M13" s="5">
        <v>34</v>
      </c>
      <c r="N13" s="5">
        <v>10000</v>
      </c>
      <c r="O13" s="6">
        <f>((M13*K13)+N13+5000)/K13</f>
        <v>45.36363636363637</v>
      </c>
      <c r="P13" s="6">
        <f>(M13*K13+N13)/K13*1.1</f>
        <v>45.73333333333334</v>
      </c>
      <c r="Q13" s="6">
        <f>(M13*K13+N13)/K13*1.15</f>
        <v>47.81212121212121</v>
      </c>
      <c r="R13" s="6">
        <f>(M13*K13+N13)/K13*1.2</f>
        <v>49.89090909090909</v>
      </c>
    </row>
    <row r="14" spans="1:18" ht="12.75">
      <c r="A14" s="110" t="s">
        <v>86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ht="12.75">
      <c r="A15" s="7" t="s">
        <v>89</v>
      </c>
      <c r="B15" s="5" t="s">
        <v>80</v>
      </c>
      <c r="C15" s="5" t="s">
        <v>13</v>
      </c>
      <c r="D15" s="5" t="s">
        <v>2</v>
      </c>
      <c r="E15" s="5" t="s">
        <v>19</v>
      </c>
      <c r="F15" s="5">
        <v>24</v>
      </c>
      <c r="G15" s="5">
        <v>1300</v>
      </c>
      <c r="H15" s="5">
        <v>0.37</v>
      </c>
      <c r="I15" s="5" t="s">
        <v>21</v>
      </c>
      <c r="J15" s="5" t="s">
        <v>25</v>
      </c>
      <c r="K15" s="5">
        <v>840</v>
      </c>
      <c r="L15" s="5">
        <v>1460</v>
      </c>
      <c r="M15" s="5">
        <v>70</v>
      </c>
      <c r="N15" s="5">
        <v>10000</v>
      </c>
      <c r="O15" s="6">
        <f>((M15*K15)+N15+5000)/K15</f>
        <v>87.85714285714286</v>
      </c>
      <c r="P15" s="6">
        <f>(M15*K15+N15)/K15*1.1</f>
        <v>90.0952380952381</v>
      </c>
      <c r="Q15" s="6">
        <f>(M15*K15+N15)/K15*1.15</f>
        <v>94.19047619047618</v>
      </c>
      <c r="R15" s="6">
        <v>111.25</v>
      </c>
    </row>
    <row r="16" spans="1:18" ht="12.75">
      <c r="A16" s="7" t="s">
        <v>90</v>
      </c>
      <c r="B16" s="5" t="s">
        <v>80</v>
      </c>
      <c r="C16" s="5" t="s">
        <v>14</v>
      </c>
      <c r="D16" s="5" t="s">
        <v>18</v>
      </c>
      <c r="E16" s="5" t="s">
        <v>19</v>
      </c>
      <c r="F16" s="5">
        <v>32</v>
      </c>
      <c r="G16" s="5">
        <v>2300</v>
      </c>
      <c r="H16" s="5">
        <v>0.44</v>
      </c>
      <c r="I16" s="5" t="s">
        <v>21</v>
      </c>
      <c r="J16" s="5" t="s">
        <v>26</v>
      </c>
      <c r="K16" s="5">
        <v>600</v>
      </c>
      <c r="L16" s="5">
        <v>1940</v>
      </c>
      <c r="M16" s="5">
        <v>70</v>
      </c>
      <c r="N16" s="5">
        <v>10000</v>
      </c>
      <c r="O16" s="6">
        <f>((M16*K16)+N16+5000)/K16</f>
        <v>95</v>
      </c>
      <c r="P16" s="6">
        <f>(M16*K16+N16)/K16*1.1</f>
        <v>95.33333333333334</v>
      </c>
      <c r="Q16" s="6">
        <f>(M16*K16+N16)/K16*1.15</f>
        <v>99.66666666666667</v>
      </c>
      <c r="R16" s="6">
        <f>(M16*K16+N16)/K16*1.2</f>
        <v>104</v>
      </c>
    </row>
    <row r="17" spans="1:18" ht="12.75">
      <c r="A17" s="110" t="s">
        <v>87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ht="12.75">
      <c r="A18" s="7" t="s">
        <v>89</v>
      </c>
      <c r="B18" s="5" t="s">
        <v>80</v>
      </c>
      <c r="C18" s="5" t="s">
        <v>15</v>
      </c>
      <c r="D18" s="5" t="s">
        <v>2</v>
      </c>
      <c r="E18" s="5" t="s">
        <v>19</v>
      </c>
      <c r="F18" s="5">
        <v>14</v>
      </c>
      <c r="G18" s="5">
        <v>900</v>
      </c>
      <c r="H18" s="5">
        <v>0.35</v>
      </c>
      <c r="I18" s="5" t="s">
        <v>21</v>
      </c>
      <c r="J18" s="5" t="s">
        <v>27</v>
      </c>
      <c r="K18" s="5">
        <v>1080</v>
      </c>
      <c r="L18" s="5">
        <v>800</v>
      </c>
      <c r="M18" s="5">
        <v>49.1</v>
      </c>
      <c r="N18" s="5">
        <v>10000</v>
      </c>
      <c r="O18" s="6">
        <f>((M18*K18)+N18+5000)/K18</f>
        <v>62.98888888888889</v>
      </c>
      <c r="P18" s="6">
        <f>(M18*K18+N18)/K18*1.1</f>
        <v>64.1951851851852</v>
      </c>
      <c r="Q18" s="6">
        <f>(M18*K18+N18)/K18*1.15</f>
        <v>67.11314814814814</v>
      </c>
      <c r="R18" s="6">
        <v>80</v>
      </c>
    </row>
    <row r="19" spans="1:18" ht="12.75">
      <c r="A19" s="7" t="s">
        <v>91</v>
      </c>
      <c r="B19" s="5" t="s">
        <v>80</v>
      </c>
      <c r="C19" s="5" t="s">
        <v>1</v>
      </c>
      <c r="D19" s="5" t="s">
        <v>2</v>
      </c>
      <c r="E19" s="5" t="s">
        <v>19</v>
      </c>
      <c r="F19" s="5">
        <v>19</v>
      </c>
      <c r="G19" s="5">
        <v>1300</v>
      </c>
      <c r="H19" s="5">
        <v>0.37</v>
      </c>
      <c r="I19" s="5" t="s">
        <v>21</v>
      </c>
      <c r="J19" s="5" t="s">
        <v>27</v>
      </c>
      <c r="K19" s="5">
        <v>1080</v>
      </c>
      <c r="L19" s="5">
        <v>1160</v>
      </c>
      <c r="M19" s="5">
        <v>59.3</v>
      </c>
      <c r="N19" s="5">
        <v>10000</v>
      </c>
      <c r="O19" s="6">
        <f>((M19*K19)+N19+5000)/K19</f>
        <v>73.18888888888888</v>
      </c>
      <c r="P19" s="6">
        <f>(M19*K19+N19)/K19*1.1</f>
        <v>75.4151851851852</v>
      </c>
      <c r="Q19" s="6">
        <f>(M19*K19+N19)/K19*1.15</f>
        <v>78.84314814814815</v>
      </c>
      <c r="R19" s="6">
        <v>100</v>
      </c>
    </row>
    <row r="20" spans="1:18" ht="12.75">
      <c r="A20" s="7" t="s">
        <v>90</v>
      </c>
      <c r="B20" s="5" t="s">
        <v>80</v>
      </c>
      <c r="C20" s="5" t="s">
        <v>12</v>
      </c>
      <c r="D20" s="5" t="s">
        <v>18</v>
      </c>
      <c r="E20" s="5" t="s">
        <v>19</v>
      </c>
      <c r="F20" s="5">
        <v>19</v>
      </c>
      <c r="G20" s="5">
        <v>1300</v>
      </c>
      <c r="H20" s="5">
        <v>0.7</v>
      </c>
      <c r="I20" s="5" t="s">
        <v>21</v>
      </c>
      <c r="J20" s="5" t="s">
        <v>27</v>
      </c>
      <c r="K20" s="5">
        <v>1080</v>
      </c>
      <c r="L20" s="5">
        <v>1160</v>
      </c>
      <c r="M20" s="5">
        <v>47.7</v>
      </c>
      <c r="N20" s="5">
        <v>10000</v>
      </c>
      <c r="O20" s="6">
        <f>((M20*K20)+N20+5000)/K20</f>
        <v>61.58888888888889</v>
      </c>
      <c r="P20" s="6">
        <f>(M20*K20+N20)/K20*1.1</f>
        <v>62.655185185185196</v>
      </c>
      <c r="Q20" s="6">
        <f>(M20*K20+N20)/K20*1.15</f>
        <v>65.50314814814814</v>
      </c>
      <c r="R20" s="6">
        <f>(M20*K20+N20)/K20*1.2</f>
        <v>68.35111111111111</v>
      </c>
    </row>
    <row r="21" spans="1:18" ht="12.75">
      <c r="A21" s="7" t="s">
        <v>92</v>
      </c>
      <c r="B21" s="5" t="s">
        <v>80</v>
      </c>
      <c r="C21" s="5" t="s">
        <v>12</v>
      </c>
      <c r="D21" s="5" t="s">
        <v>2</v>
      </c>
      <c r="E21" s="5" t="s">
        <v>19</v>
      </c>
      <c r="F21" s="5">
        <v>25</v>
      </c>
      <c r="G21" s="5">
        <v>1700</v>
      </c>
      <c r="H21" s="5">
        <v>0.7</v>
      </c>
      <c r="I21" s="5"/>
      <c r="J21" s="5" t="s">
        <v>28</v>
      </c>
      <c r="K21" s="5">
        <v>780</v>
      </c>
      <c r="L21" s="5">
        <v>1520</v>
      </c>
      <c r="M21" s="5">
        <v>56.9</v>
      </c>
      <c r="N21" s="5">
        <v>10000</v>
      </c>
      <c r="O21" s="6">
        <f>((M21*K21)+N21+5000)/K21</f>
        <v>76.13076923076923</v>
      </c>
      <c r="P21" s="6">
        <f>(M21*K21+N21)/K21*1.1</f>
        <v>76.6925641025641</v>
      </c>
      <c r="Q21" s="6">
        <f>(M21*K21+N21)/K21*1.15</f>
        <v>80.17858974358974</v>
      </c>
      <c r="R21" s="6">
        <f>(M21*K21+N21)/K21*1.2</f>
        <v>83.66461538461539</v>
      </c>
    </row>
    <row r="22" spans="1:18" ht="12.75">
      <c r="A22" s="110" t="s">
        <v>88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ht="12.75">
      <c r="A23" s="7" t="s">
        <v>6</v>
      </c>
      <c r="B23" s="5" t="s">
        <v>9</v>
      </c>
      <c r="C23" s="5" t="s">
        <v>12</v>
      </c>
      <c r="D23" s="5" t="s">
        <v>18</v>
      </c>
      <c r="E23" s="5" t="s">
        <v>19</v>
      </c>
      <c r="F23" s="5">
        <v>19</v>
      </c>
      <c r="G23" s="5">
        <v>1300</v>
      </c>
      <c r="H23" s="5">
        <v>0.71</v>
      </c>
      <c r="I23" s="5" t="s">
        <v>21</v>
      </c>
      <c r="J23" s="5" t="s">
        <v>29</v>
      </c>
      <c r="K23" s="5">
        <v>900</v>
      </c>
      <c r="L23" s="5">
        <v>970</v>
      </c>
      <c r="M23" s="5">
        <v>59.1</v>
      </c>
      <c r="N23" s="5">
        <v>10000</v>
      </c>
      <c r="O23" s="6">
        <f>((M23*K23)+N23+5000)/K23</f>
        <v>75.76666666666667</v>
      </c>
      <c r="P23" s="6">
        <f>(M23*K23+N23)/K23*1.1</f>
        <v>77.23222222222222</v>
      </c>
      <c r="Q23" s="6">
        <f>(M23*K23+N23)/K23*1.15</f>
        <v>80.74277777777777</v>
      </c>
      <c r="R23" s="6">
        <f>(M23*K23+N23)/K23*1.2</f>
        <v>84.25333333333333</v>
      </c>
    </row>
    <row r="24" spans="1:18" ht="12.75">
      <c r="A24" s="7" t="s">
        <v>7</v>
      </c>
      <c r="B24" s="5" t="s">
        <v>10</v>
      </c>
      <c r="C24" s="5" t="s">
        <v>16</v>
      </c>
      <c r="D24" s="5" t="s">
        <v>18</v>
      </c>
      <c r="E24" s="5" t="s">
        <v>3</v>
      </c>
      <c r="F24" s="5">
        <v>15</v>
      </c>
      <c r="G24" s="5">
        <v>2000</v>
      </c>
      <c r="H24" s="5">
        <v>0.7</v>
      </c>
      <c r="I24" s="5" t="s">
        <v>21</v>
      </c>
      <c r="J24" s="5" t="s">
        <v>30</v>
      </c>
      <c r="K24" s="5">
        <v>1300</v>
      </c>
      <c r="L24" s="5">
        <v>1520</v>
      </c>
      <c r="M24" s="5">
        <v>49.2</v>
      </c>
      <c r="N24" s="5">
        <v>10000</v>
      </c>
      <c r="O24" s="6">
        <f>((M24*K24)+N24+5000)/K24</f>
        <v>60.738461538461536</v>
      </c>
      <c r="P24" s="6">
        <f>(M24*K24+N24)/K24*1.1</f>
        <v>62.581538461538464</v>
      </c>
      <c r="Q24" s="6">
        <f>(M24*K24+N24)/K24*1.15</f>
        <v>65.42615384615384</v>
      </c>
      <c r="R24" s="6">
        <f>(M24*K24+N24)/K24*1.2</f>
        <v>68.27076923076922</v>
      </c>
    </row>
    <row r="25" spans="1:18" ht="12.75">
      <c r="A25" s="7" t="s">
        <v>8</v>
      </c>
      <c r="B25" s="5" t="s">
        <v>11</v>
      </c>
      <c r="C25" s="5" t="s">
        <v>17</v>
      </c>
      <c r="D25" s="5" t="s">
        <v>18</v>
      </c>
      <c r="E25" s="5" t="s">
        <v>20</v>
      </c>
      <c r="F25" s="5">
        <v>4.5</v>
      </c>
      <c r="G25" s="5">
        <v>2000</v>
      </c>
      <c r="H25" s="5"/>
      <c r="I25" s="5"/>
      <c r="J25" s="5" t="s">
        <v>31</v>
      </c>
      <c r="K25" s="5">
        <v>4400</v>
      </c>
      <c r="L25" s="5">
        <v>1820</v>
      </c>
      <c r="M25" s="5">
        <v>17.2</v>
      </c>
      <c r="N25" s="5">
        <v>10000</v>
      </c>
      <c r="O25" s="6">
        <f>((M25*K25)+N25+5000)/K25</f>
        <v>20.60909090909091</v>
      </c>
      <c r="P25" s="6">
        <f>(M25*K25+N25)/K25*1.1</f>
        <v>21.42</v>
      </c>
      <c r="Q25" s="6">
        <f>(M25*K25+N25)/K25*1.15</f>
        <v>22.39363636363636</v>
      </c>
      <c r="R25" s="6">
        <f>(M25*K25+N25)/K25*1.2</f>
        <v>23.367272727272727</v>
      </c>
    </row>
    <row r="27" ht="12.75">
      <c r="A27" t="s">
        <v>273</v>
      </c>
    </row>
    <row r="28" ht="12.75">
      <c r="A28" t="s">
        <v>93</v>
      </c>
    </row>
  </sheetData>
  <sheetProtection/>
  <mergeCells count="6">
    <mergeCell ref="A1:Q1"/>
    <mergeCell ref="A22:R22"/>
    <mergeCell ref="A9:R9"/>
    <mergeCell ref="A7:R7"/>
    <mergeCell ref="A14:R14"/>
    <mergeCell ref="A17:R1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40">
      <selection activeCell="Z43" sqref="Z43"/>
    </sheetView>
  </sheetViews>
  <sheetFormatPr defaultColWidth="9.00390625" defaultRowHeight="12.75"/>
  <cols>
    <col min="1" max="1" width="18.875" style="0" customWidth="1"/>
    <col min="2" max="2" width="14.125" style="0" customWidth="1"/>
    <col min="3" max="3" width="7.00390625" style="0" customWidth="1"/>
    <col min="4" max="4" width="7.75390625" style="0" customWidth="1"/>
    <col min="7" max="7" width="10.75390625" style="0" hidden="1" customWidth="1"/>
    <col min="8" max="8" width="17.75390625" style="0" customWidth="1"/>
    <col min="9" max="9" width="12.625" style="0" hidden="1" customWidth="1"/>
    <col min="10" max="10" width="0" style="0" hidden="1" customWidth="1"/>
    <col min="11" max="11" width="12.00390625" style="0" hidden="1" customWidth="1"/>
    <col min="12" max="12" width="0" style="0" hidden="1" customWidth="1"/>
    <col min="13" max="13" width="12.125" style="0" hidden="1" customWidth="1"/>
    <col min="14" max="14" width="12.00390625" style="0" hidden="1" customWidth="1"/>
    <col min="15" max="15" width="12.375" style="0" hidden="1" customWidth="1"/>
    <col min="16" max="16" width="12.25390625" style="0" hidden="1" customWidth="1"/>
    <col min="17" max="17" width="13.25390625" style="0" hidden="1" customWidth="1"/>
    <col min="18" max="18" width="0" style="0" hidden="1" customWidth="1"/>
    <col min="19" max="19" width="13.375" style="0" hidden="1" customWidth="1"/>
    <col min="20" max="20" width="0" style="0" hidden="1" customWidth="1"/>
    <col min="21" max="21" width="12.25390625" style="0" hidden="1" customWidth="1"/>
    <col min="22" max="22" width="0" style="0" hidden="1" customWidth="1"/>
    <col min="23" max="23" width="12.125" style="0" hidden="1" customWidth="1"/>
    <col min="24" max="24" width="9.875" style="0" hidden="1" customWidth="1"/>
    <col min="25" max="25" width="12.125" style="0" customWidth="1"/>
    <col min="27" max="27" width="12.375" style="0" customWidth="1"/>
    <col min="28" max="28" width="11.00390625" style="0" customWidth="1"/>
  </cols>
  <sheetData>
    <row r="1" spans="1:17" ht="18.75">
      <c r="A1" s="96" t="s">
        <v>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ht="12.75">
      <c r="Q2" s="25"/>
    </row>
    <row r="3" spans="1:17" ht="15">
      <c r="A3" s="24" t="s">
        <v>116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5" spans="1:17" s="8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ht="12.75">
      <c r="A6" s="9" t="s">
        <v>95</v>
      </c>
    </row>
    <row r="7" ht="12.75">
      <c r="A7" s="9"/>
    </row>
    <row r="8" spans="1:29" ht="18.75" hidden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2" t="s">
        <v>118</v>
      </c>
      <c r="S8" s="93"/>
      <c r="T8" s="93"/>
      <c r="U8" s="94"/>
      <c r="V8" s="117" t="s">
        <v>119</v>
      </c>
      <c r="W8" s="93"/>
      <c r="X8" s="93"/>
      <c r="Y8" s="94"/>
      <c r="Z8" s="117" t="s">
        <v>120</v>
      </c>
      <c r="AA8" s="93"/>
      <c r="AB8" s="93"/>
      <c r="AC8" s="94"/>
    </row>
    <row r="9" spans="1:29" ht="12.75" customHeight="1" hidden="1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22" t="s">
        <v>107</v>
      </c>
      <c r="S9" s="91"/>
      <c r="T9" s="91"/>
      <c r="U9" s="91"/>
      <c r="V9" s="91" t="s">
        <v>107</v>
      </c>
      <c r="W9" s="91"/>
      <c r="X9" s="91"/>
      <c r="Y9" s="91"/>
      <c r="Z9" s="91" t="s">
        <v>107</v>
      </c>
      <c r="AA9" s="91"/>
      <c r="AB9" s="91"/>
      <c r="AC9" s="91"/>
    </row>
    <row r="10" spans="1:29" ht="12.75" customHeight="1" hidden="1">
      <c r="A10" s="98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22" t="s">
        <v>98</v>
      </c>
      <c r="S10" s="91"/>
      <c r="T10" s="91" t="s">
        <v>99</v>
      </c>
      <c r="U10" s="91"/>
      <c r="V10" s="91" t="s">
        <v>98</v>
      </c>
      <c r="W10" s="91"/>
      <c r="X10" s="91" t="s">
        <v>99</v>
      </c>
      <c r="Y10" s="91"/>
      <c r="Z10" s="91" t="s">
        <v>98</v>
      </c>
      <c r="AA10" s="91"/>
      <c r="AB10" s="91" t="s">
        <v>99</v>
      </c>
      <c r="AC10" s="91"/>
    </row>
    <row r="11" spans="1:29" ht="38.25" hidden="1">
      <c r="A11" s="98"/>
      <c r="B11" s="97"/>
      <c r="C11" s="97"/>
      <c r="D11" s="97"/>
      <c r="E11" s="97"/>
      <c r="F11" s="97"/>
      <c r="G11" s="97"/>
      <c r="H11" s="97"/>
      <c r="I11" s="28"/>
      <c r="J11" s="28"/>
      <c r="K11" s="28"/>
      <c r="L11" s="28"/>
      <c r="M11" s="97"/>
      <c r="N11" s="28"/>
      <c r="O11" s="28"/>
      <c r="P11" s="28"/>
      <c r="Q11" s="28"/>
      <c r="R11" s="26" t="s">
        <v>96</v>
      </c>
      <c r="S11" s="12" t="s">
        <v>97</v>
      </c>
      <c r="T11" s="12" t="s">
        <v>96</v>
      </c>
      <c r="U11" s="12" t="s">
        <v>97</v>
      </c>
      <c r="V11" s="12" t="s">
        <v>96</v>
      </c>
      <c r="W11" s="12" t="s">
        <v>97</v>
      </c>
      <c r="X11" s="12" t="s">
        <v>96</v>
      </c>
      <c r="Y11" s="12" t="s">
        <v>97</v>
      </c>
      <c r="Z11" s="12" t="s">
        <v>96</v>
      </c>
      <c r="AA11" s="12" t="s">
        <v>97</v>
      </c>
      <c r="AB11" s="12" t="s">
        <v>96</v>
      </c>
      <c r="AC11" s="12" t="s">
        <v>97</v>
      </c>
    </row>
    <row r="12" spans="1:29" ht="12.75" hidden="1">
      <c r="A12" s="101"/>
      <c r="B12" s="99"/>
      <c r="C12" s="99"/>
      <c r="D12" s="99"/>
      <c r="E12" s="99"/>
      <c r="F12" s="99"/>
      <c r="G12" s="99"/>
      <c r="H12" s="100"/>
      <c r="I12" s="31"/>
      <c r="J12" s="31"/>
      <c r="K12" s="32"/>
      <c r="L12" s="31"/>
      <c r="M12" s="102"/>
      <c r="N12" s="32"/>
      <c r="O12" s="32"/>
      <c r="P12" s="32"/>
      <c r="Q12" s="32"/>
      <c r="R12" s="27"/>
      <c r="S12" s="19" t="e">
        <f>(O12*F12+M12)/F12*1.1</f>
        <v>#DIV/0!</v>
      </c>
      <c r="T12" s="5"/>
      <c r="U12" s="19"/>
      <c r="V12" s="19"/>
      <c r="W12" s="19" t="e">
        <f>(O12*F12+M12)/F12*1.15</f>
        <v>#DIV/0!</v>
      </c>
      <c r="X12" s="5"/>
      <c r="Y12" s="19"/>
      <c r="Z12" s="19"/>
      <c r="AA12" s="19" t="e">
        <f>(O12*F12+M12)/F12*1.2</f>
        <v>#DIV/0!</v>
      </c>
      <c r="AB12" s="5"/>
      <c r="AC12" s="19"/>
    </row>
    <row r="13" spans="1:29" ht="12.75" hidden="1">
      <c r="A13" s="101"/>
      <c r="B13" s="99"/>
      <c r="C13" s="99"/>
      <c r="D13" s="99"/>
      <c r="E13" s="99"/>
      <c r="F13" s="99"/>
      <c r="G13" s="99"/>
      <c r="H13" s="100"/>
      <c r="I13" s="31"/>
      <c r="J13" s="31"/>
      <c r="K13" s="31"/>
      <c r="L13" s="31"/>
      <c r="M13" s="102"/>
      <c r="N13" s="32"/>
      <c r="O13" s="32"/>
      <c r="P13" s="32"/>
      <c r="Q13" s="32"/>
      <c r="R13" s="27"/>
      <c r="S13" s="19"/>
      <c r="T13" s="19" t="e">
        <f>(P13*F12+M12)/F12*1.1</f>
        <v>#DIV/0!</v>
      </c>
      <c r="U13" s="19" t="e">
        <f>(Q13*F12+M12)/F12*1.1</f>
        <v>#DIV/0!</v>
      </c>
      <c r="V13" s="19"/>
      <c r="W13" s="19"/>
      <c r="X13" s="19" t="e">
        <f>(P13*F12+M12)/F12*1.15</f>
        <v>#DIV/0!</v>
      </c>
      <c r="Y13" s="19" t="e">
        <f>(Q13*F12+M12)/F12*1.15</f>
        <v>#DIV/0!</v>
      </c>
      <c r="Z13" s="19"/>
      <c r="AA13" s="19"/>
      <c r="AB13" s="19" t="e">
        <f>(P13*F12+M12)/F12*1.2</f>
        <v>#DIV/0!</v>
      </c>
      <c r="AC13" s="19" t="e">
        <f>(Q13*F12+M12)/F12*1.2</f>
        <v>#DIV/0!</v>
      </c>
    </row>
    <row r="14" spans="1:29" ht="12.75" hidden="1">
      <c r="A14" s="101"/>
      <c r="B14" s="99"/>
      <c r="C14" s="99"/>
      <c r="D14" s="99"/>
      <c r="E14" s="99"/>
      <c r="F14" s="99"/>
      <c r="G14" s="99"/>
      <c r="H14" s="100"/>
      <c r="I14" s="31"/>
      <c r="J14" s="31"/>
      <c r="K14" s="31"/>
      <c r="L14" s="31"/>
      <c r="M14" s="102"/>
      <c r="N14" s="32"/>
      <c r="O14" s="32"/>
      <c r="P14" s="32"/>
      <c r="Q14" s="32"/>
      <c r="R14" s="27" t="e">
        <f>(N14*F12+M12)/F12*1.1</f>
        <v>#DIV/0!</v>
      </c>
      <c r="S14" s="19" t="e">
        <f>(O14*F12+M12)/F12*1.1</f>
        <v>#DIV/0!</v>
      </c>
      <c r="T14" s="19" t="e">
        <f>(P14*F12+M12)/F12*1.1</f>
        <v>#DIV/0!</v>
      </c>
      <c r="U14" s="19" t="e">
        <f>(Q14*F12+M12)/F12*1.1</f>
        <v>#DIV/0!</v>
      </c>
      <c r="V14" s="19" t="e">
        <f>(N14*F12+M12)/F12*1.15</f>
        <v>#DIV/0!</v>
      </c>
      <c r="W14" s="19" t="e">
        <f>(O14*F12+M12)/F12*1.15</f>
        <v>#DIV/0!</v>
      </c>
      <c r="X14" s="19" t="e">
        <f>(P14*F12+M12)/F12*1.15</f>
        <v>#DIV/0!</v>
      </c>
      <c r="Y14" s="19" t="e">
        <f>(Q14*F12+M12)/F12*1.15</f>
        <v>#DIV/0!</v>
      </c>
      <c r="Z14" s="19" t="e">
        <f>(N14*F12+M12)/F12*1.2</f>
        <v>#DIV/0!</v>
      </c>
      <c r="AA14" s="19" t="e">
        <f>(O14*F12+M12)/F12*1.2</f>
        <v>#DIV/0!</v>
      </c>
      <c r="AB14" s="19" t="e">
        <f>(P14*F12+M12)/F12*1.2</f>
        <v>#DIV/0!</v>
      </c>
      <c r="AC14" s="19" t="e">
        <f>(Q14*F12+M12)/F12*1.2</f>
        <v>#DIV/0!</v>
      </c>
    </row>
    <row r="15" spans="1:29" ht="12.75" hidden="1">
      <c r="A15" s="101"/>
      <c r="B15" s="99"/>
      <c r="C15" s="99"/>
      <c r="D15" s="99"/>
      <c r="E15" s="99"/>
      <c r="F15" s="99"/>
      <c r="G15" s="99"/>
      <c r="H15" s="100"/>
      <c r="I15" s="31"/>
      <c r="J15" s="31"/>
      <c r="K15" s="31"/>
      <c r="L15" s="31"/>
      <c r="M15" s="102"/>
      <c r="N15" s="32"/>
      <c r="O15" s="32"/>
      <c r="P15" s="32"/>
      <c r="Q15" s="32"/>
      <c r="R15" s="27" t="e">
        <f>(N15*F12+M12)/F12*1.1</f>
        <v>#DIV/0!</v>
      </c>
      <c r="S15" s="19" t="e">
        <f>(O15*F12+M12)/F12*1.1</f>
        <v>#DIV/0!</v>
      </c>
      <c r="T15" s="19" t="e">
        <f>(P15*F12+M12)/F12*1.1</f>
        <v>#DIV/0!</v>
      </c>
      <c r="U15" s="19" t="e">
        <f>(Q15*F12+M12)/F12*1.1</f>
        <v>#DIV/0!</v>
      </c>
      <c r="V15" s="19" t="e">
        <f>(N15*F12+M12)/F12*1.15</f>
        <v>#DIV/0!</v>
      </c>
      <c r="W15" s="19" t="e">
        <f>(O15*F12+M12)/F12*1.15</f>
        <v>#DIV/0!</v>
      </c>
      <c r="X15" s="19" t="e">
        <f>(P15*F12+M12)/F12*1.15</f>
        <v>#DIV/0!</v>
      </c>
      <c r="Y15" s="19" t="e">
        <f>(Q15*F12+M12)/F12*1.15</f>
        <v>#DIV/0!</v>
      </c>
      <c r="Z15" s="19" t="e">
        <f>(N15*F12+M12)/F12*1.2</f>
        <v>#DIV/0!</v>
      </c>
      <c r="AA15" s="19" t="e">
        <f>(O15*F12+M12)/F12*1.2</f>
        <v>#DIV/0!</v>
      </c>
      <c r="AB15" s="19" t="e">
        <f>(P15*F12+M12)/F12*1.2</f>
        <v>#DIV/0!</v>
      </c>
      <c r="AC15" s="19" t="e">
        <f>(Q15*F12+M12)/F12*1.2</f>
        <v>#DIV/0!</v>
      </c>
    </row>
    <row r="16" spans="1:29" ht="12.75" hidden="1">
      <c r="A16" s="101"/>
      <c r="B16" s="99"/>
      <c r="C16" s="99"/>
      <c r="D16" s="99"/>
      <c r="E16" s="99"/>
      <c r="F16" s="99"/>
      <c r="G16" s="99"/>
      <c r="H16" s="100"/>
      <c r="I16" s="31"/>
      <c r="J16" s="31"/>
      <c r="K16" s="31"/>
      <c r="L16" s="31"/>
      <c r="M16" s="102"/>
      <c r="N16" s="32"/>
      <c r="O16" s="32"/>
      <c r="P16" s="32"/>
      <c r="Q16" s="32"/>
      <c r="R16" s="27" t="e">
        <f>(N16*F12+M12)/F12*1.1</f>
        <v>#DIV/0!</v>
      </c>
      <c r="S16" s="19" t="e">
        <f>(O16*F12+M12)/F12*1.1</f>
        <v>#DIV/0!</v>
      </c>
      <c r="T16" s="19" t="e">
        <f>(P16*F12+M12)/F12*1.1</f>
        <v>#DIV/0!</v>
      </c>
      <c r="U16" s="19" t="e">
        <f>(Q16*F12+M12)/F12*1.1</f>
        <v>#DIV/0!</v>
      </c>
      <c r="V16" s="19" t="e">
        <f>(N16*F12+M12)/F12*1.15</f>
        <v>#DIV/0!</v>
      </c>
      <c r="W16" s="19" t="e">
        <f>(O16*F12+M12)/F12*1.15</f>
        <v>#DIV/0!</v>
      </c>
      <c r="X16" s="19" t="e">
        <f>(P16*F12+M12)/F12*1.15</f>
        <v>#DIV/0!</v>
      </c>
      <c r="Y16" s="19" t="e">
        <f>(Q16*F12+M12)/F12*1.15</f>
        <v>#DIV/0!</v>
      </c>
      <c r="Z16" s="19" t="e">
        <f>(N16*F12+M12)/F12*1.2</f>
        <v>#DIV/0!</v>
      </c>
      <c r="AA16" s="19" t="e">
        <f>(O16*F12+M12)/F12*1.2</f>
        <v>#DIV/0!</v>
      </c>
      <c r="AB16" s="19" t="e">
        <f>(P16*F12+M12)/F12*1.2</f>
        <v>#DIV/0!</v>
      </c>
      <c r="AC16" s="19" t="e">
        <f>(Q16*F12+M12)/F12*1.2</f>
        <v>#DIV/0!</v>
      </c>
    </row>
    <row r="17" spans="1:29" ht="12.75" hidden="1">
      <c r="A17" s="101"/>
      <c r="B17" s="99"/>
      <c r="C17" s="99"/>
      <c r="D17" s="99"/>
      <c r="E17" s="99"/>
      <c r="F17" s="99"/>
      <c r="G17" s="99"/>
      <c r="H17" s="100"/>
      <c r="I17" s="31"/>
      <c r="J17" s="31"/>
      <c r="K17" s="31"/>
      <c r="L17" s="31"/>
      <c r="M17" s="102"/>
      <c r="N17" s="32"/>
      <c r="O17" s="32"/>
      <c r="P17" s="32"/>
      <c r="Q17" s="32"/>
      <c r="R17" s="27" t="e">
        <f>(N17*F12+M12)/F12*1.1</f>
        <v>#DIV/0!</v>
      </c>
      <c r="S17" s="19" t="e">
        <f>(O17*F12+M12)/F12*1.1</f>
        <v>#DIV/0!</v>
      </c>
      <c r="T17" s="19" t="e">
        <f>(P17*F12+M12)/F12*1.1</f>
        <v>#DIV/0!</v>
      </c>
      <c r="U17" s="19" t="e">
        <f>(Q17*F12+M12)/F12*1.1</f>
        <v>#DIV/0!</v>
      </c>
      <c r="V17" s="19" t="e">
        <f>(N17*F12+M12)/F12*1.15</f>
        <v>#DIV/0!</v>
      </c>
      <c r="W17" s="19" t="e">
        <f>(O17*F12+M12)/F12*1.15</f>
        <v>#DIV/0!</v>
      </c>
      <c r="X17" s="19" t="e">
        <f>(P17*F12+M12)/F12*1.15</f>
        <v>#DIV/0!</v>
      </c>
      <c r="Y17" s="19" t="e">
        <f>(Q17*F12+M12)/F12*1.15</f>
        <v>#DIV/0!</v>
      </c>
      <c r="Z17" s="19" t="e">
        <f>(N17*F12+M12)/F12*1.2</f>
        <v>#DIV/0!</v>
      </c>
      <c r="AA17" s="19" t="e">
        <f>(O17*F12+M12)/F12*1.2</f>
        <v>#DIV/0!</v>
      </c>
      <c r="AB17" s="19" t="e">
        <f>(P17*F12+M12)/F12*1.2</f>
        <v>#DIV/0!</v>
      </c>
      <c r="AC17" s="19" t="e">
        <f>(Q17*F12+M12)/F12*1.2</f>
        <v>#DIV/0!</v>
      </c>
    </row>
    <row r="18" spans="1:29" ht="12.75" hidden="1">
      <c r="A18" s="101"/>
      <c r="B18" s="99"/>
      <c r="C18" s="99"/>
      <c r="D18" s="99"/>
      <c r="E18" s="99"/>
      <c r="F18" s="99"/>
      <c r="G18" s="99"/>
      <c r="H18" s="100"/>
      <c r="I18" s="31"/>
      <c r="J18" s="31"/>
      <c r="K18" s="31"/>
      <c r="L18" s="31"/>
      <c r="M18" s="102"/>
      <c r="N18" s="32"/>
      <c r="O18" s="32"/>
      <c r="P18" s="32"/>
      <c r="Q18" s="32"/>
      <c r="R18" s="27" t="e">
        <f>(N18*F12+M12)/F12*1.1</f>
        <v>#DIV/0!</v>
      </c>
      <c r="S18" s="19" t="e">
        <f>(O18*F12+M12)/F12*1.1</f>
        <v>#DIV/0!</v>
      </c>
      <c r="T18" s="19" t="e">
        <f>(P18*F12+M12)/F12*1.1</f>
        <v>#DIV/0!</v>
      </c>
      <c r="U18" s="19" t="e">
        <f>(Q18*F12+M12)/F12*1.1</f>
        <v>#DIV/0!</v>
      </c>
      <c r="V18" s="19" t="e">
        <f>(N18*F12+M12)/F12*1.15</f>
        <v>#DIV/0!</v>
      </c>
      <c r="W18" s="19" t="e">
        <f>(O18*F12+M12)/F12*1.15</f>
        <v>#DIV/0!</v>
      </c>
      <c r="X18" s="19" t="e">
        <f>(P18*F12+M12)/F12*1.15</f>
        <v>#DIV/0!</v>
      </c>
      <c r="Y18" s="19" t="e">
        <f>(Q18*F12+M12)/F12*1.15</f>
        <v>#DIV/0!</v>
      </c>
      <c r="Z18" s="19" t="e">
        <f>(N18*F12+M12)/F12*1.2</f>
        <v>#DIV/0!</v>
      </c>
      <c r="AA18" s="19" t="e">
        <f>(O18*F12+M12)/F12*1.2</f>
        <v>#DIV/0!</v>
      </c>
      <c r="AB18" s="19" t="e">
        <f>(P18*F12+M12)/F12*1.2</f>
        <v>#DIV/0!</v>
      </c>
      <c r="AC18" s="19" t="e">
        <f>(Q18*F12+M12)/F12*1.2</f>
        <v>#DIV/0!</v>
      </c>
    </row>
    <row r="19" spans="1:29" ht="12.75" hidden="1">
      <c r="A19" s="101"/>
      <c r="B19" s="99"/>
      <c r="C19" s="99"/>
      <c r="D19" s="99"/>
      <c r="E19" s="99"/>
      <c r="F19" s="99"/>
      <c r="G19" s="99"/>
      <c r="H19" s="100"/>
      <c r="I19" s="31"/>
      <c r="J19" s="31"/>
      <c r="K19" s="31"/>
      <c r="L19" s="31"/>
      <c r="M19" s="102"/>
      <c r="N19" s="32"/>
      <c r="O19" s="32"/>
      <c r="P19" s="32"/>
      <c r="Q19" s="32"/>
      <c r="R19" s="27" t="e">
        <f>(N19*F12+M12)/F12*1.1</f>
        <v>#DIV/0!</v>
      </c>
      <c r="S19" s="19" t="e">
        <f>(O19*F12+M12)/F12*1.1</f>
        <v>#DIV/0!</v>
      </c>
      <c r="T19" s="19" t="e">
        <f>(P19*F12+M12)/F12*1.1</f>
        <v>#DIV/0!</v>
      </c>
      <c r="U19" s="19" t="e">
        <f>(Q19*F12+M12)/F12*1.1</f>
        <v>#DIV/0!</v>
      </c>
      <c r="V19" s="19" t="e">
        <f>(N19*F12+M12)/F12*1.15</f>
        <v>#DIV/0!</v>
      </c>
      <c r="W19" s="19" t="e">
        <f>(O19*F12+M12)/F12*1.15</f>
        <v>#DIV/0!</v>
      </c>
      <c r="X19" s="19" t="e">
        <f>(P19*F12+M12)/F12*1.15</f>
        <v>#DIV/0!</v>
      </c>
      <c r="Y19" s="19" t="e">
        <f>(Q19*F12+M12)/F12*1.15</f>
        <v>#DIV/0!</v>
      </c>
      <c r="Z19" s="19" t="e">
        <f>(N19*F12+M12)/F12*1.2</f>
        <v>#DIV/0!</v>
      </c>
      <c r="AA19" s="19" t="e">
        <f>(O19*F12+M12)/F12*1.2</f>
        <v>#DIV/0!</v>
      </c>
      <c r="AB19" s="19" t="e">
        <f>(P19*F12+M12)/F12*1.2</f>
        <v>#DIV/0!</v>
      </c>
      <c r="AC19" s="19" t="e">
        <f>(Q19*F12+M12)/F12*1.2</f>
        <v>#DIV/0!</v>
      </c>
    </row>
    <row r="20" spans="1:29" ht="14.25" hidden="1">
      <c r="A20" s="29"/>
      <c r="B20" s="30"/>
      <c r="C20" s="30"/>
      <c r="D20" s="30"/>
      <c r="E20" s="30"/>
      <c r="F20" s="32"/>
      <c r="G20" s="30"/>
      <c r="H20" s="100"/>
      <c r="I20" s="31"/>
      <c r="J20" s="31"/>
      <c r="K20" s="31"/>
      <c r="L20" s="31"/>
      <c r="M20" s="102"/>
      <c r="N20" s="32"/>
      <c r="O20" s="32"/>
      <c r="P20" s="32"/>
      <c r="Q20" s="32"/>
      <c r="R20" s="27" t="e">
        <f>(N20*F12+M12)/F12*1.1</f>
        <v>#DIV/0!</v>
      </c>
      <c r="S20" s="19" t="e">
        <f>(O20*F12+M12)/F12*1.1</f>
        <v>#DIV/0!</v>
      </c>
      <c r="T20" s="19" t="e">
        <f>(P20*F12+M12)/F12*1.1</f>
        <v>#DIV/0!</v>
      </c>
      <c r="U20" s="19" t="e">
        <f>(Q20*F12+M12)/F12*1.1</f>
        <v>#DIV/0!</v>
      </c>
      <c r="V20" s="19" t="e">
        <f>(N20*F12+M12)/F12*1.15</f>
        <v>#DIV/0!</v>
      </c>
      <c r="W20" s="19" t="e">
        <f>(O20*F12+M12)/F12*1.15</f>
        <v>#DIV/0!</v>
      </c>
      <c r="X20" s="19" t="e">
        <f>(P20*F12+M12)/F12*1.15</f>
        <v>#DIV/0!</v>
      </c>
      <c r="Y20" s="19" t="e">
        <f>(Q20*F12+M12)/F12*1.15</f>
        <v>#DIV/0!</v>
      </c>
      <c r="Z20" s="19" t="e">
        <f>(N20*F12+M12)/F12*1.2</f>
        <v>#DIV/0!</v>
      </c>
      <c r="AA20" s="19" t="e">
        <f>(O20*F12+M12)/F12*1.2</f>
        <v>#DIV/0!</v>
      </c>
      <c r="AB20" s="19" t="e">
        <f>(P20*F12+M12)/F12*1.2</f>
        <v>#DIV/0!</v>
      </c>
      <c r="AC20" s="19" t="e">
        <f>(Q20*F12+M12)/F12*1.2</f>
        <v>#DIV/0!</v>
      </c>
    </row>
    <row r="21" spans="1:29" ht="14.25" hidden="1">
      <c r="A21" s="29"/>
      <c r="B21" s="30"/>
      <c r="C21" s="30"/>
      <c r="D21" s="30"/>
      <c r="E21" s="30"/>
      <c r="F21" s="32"/>
      <c r="G21" s="30"/>
      <c r="H21" s="100"/>
      <c r="I21" s="31"/>
      <c r="J21" s="31"/>
      <c r="K21" s="32"/>
      <c r="L21" s="31"/>
      <c r="M21" s="102"/>
      <c r="N21" s="32"/>
      <c r="O21" s="32"/>
      <c r="P21" s="32"/>
      <c r="Q21" s="32"/>
      <c r="R21" s="27" t="e">
        <f>(N21*F12+M12)/F12*1.1</f>
        <v>#DIV/0!</v>
      </c>
      <c r="S21" s="19" t="e">
        <f>(O21*F12+M12)/F12*1.1</f>
        <v>#DIV/0!</v>
      </c>
      <c r="T21" s="5"/>
      <c r="U21" s="19"/>
      <c r="V21" s="19" t="e">
        <f>(N21*F12+M12)/F12*1.15</f>
        <v>#DIV/0!</v>
      </c>
      <c r="W21" s="19" t="e">
        <f>(O21*F12+M12)/F12*1.15</f>
        <v>#DIV/0!</v>
      </c>
      <c r="X21" s="5"/>
      <c r="Y21" s="19"/>
      <c r="Z21" s="19" t="e">
        <f>(N21*F12+M12)/F12*1.2</f>
        <v>#DIV/0!</v>
      </c>
      <c r="AA21" s="19" t="e">
        <f>(O21*F12+M12)/F12*1.2</f>
        <v>#DIV/0!</v>
      </c>
      <c r="AB21" s="5"/>
      <c r="AC21" s="19"/>
    </row>
    <row r="22" spans="1:17" ht="12.75" customHeight="1" hidden="1">
      <c r="A22" s="32"/>
      <c r="B22" s="32"/>
      <c r="C22" s="32"/>
      <c r="D22" s="32"/>
      <c r="E22" s="32"/>
      <c r="F22" s="32"/>
      <c r="G22" s="33"/>
      <c r="H22" s="100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2.75" customHeight="1" hidden="1">
      <c r="A23" s="32"/>
      <c r="B23" s="32"/>
      <c r="C23" s="32"/>
      <c r="D23" s="32"/>
      <c r="E23" s="32"/>
      <c r="F23" s="32"/>
      <c r="G23" s="33"/>
      <c r="H23" s="100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2.75" customHeight="1" hidden="1">
      <c r="A24" s="32"/>
      <c r="B24" s="32"/>
      <c r="C24" s="32"/>
      <c r="D24" s="32"/>
      <c r="E24" s="32"/>
      <c r="F24" s="32"/>
      <c r="G24" s="33"/>
      <c r="H24" s="100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 customHeight="1" hidden="1">
      <c r="A25" s="32"/>
      <c r="B25" s="32"/>
      <c r="C25" s="32"/>
      <c r="D25" s="32"/>
      <c r="E25" s="32"/>
      <c r="F25" s="32"/>
      <c r="G25" s="33"/>
      <c r="H25" s="100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5.25" customHeight="1" hidden="1">
      <c r="A26" s="34"/>
      <c r="B26" s="34"/>
      <c r="C26" s="34"/>
      <c r="D26" s="34"/>
      <c r="E26" s="34"/>
      <c r="F26" s="34"/>
      <c r="G26" s="35"/>
      <c r="H26" s="34"/>
      <c r="I26" s="34"/>
      <c r="J26" s="34"/>
      <c r="K26" s="34"/>
      <c r="L26" s="34"/>
      <c r="M26" s="34"/>
      <c r="N26" s="32"/>
      <c r="O26" s="32"/>
      <c r="P26" s="32"/>
      <c r="Q26" s="32"/>
    </row>
    <row r="27" spans="1:29" ht="14.25" hidden="1">
      <c r="A27" s="36"/>
      <c r="B27" s="30"/>
      <c r="C27" s="30"/>
      <c r="D27" s="30"/>
      <c r="E27" s="37"/>
      <c r="F27" s="37"/>
      <c r="G27" s="30"/>
      <c r="H27" s="32"/>
      <c r="I27" s="31"/>
      <c r="J27" s="31"/>
      <c r="K27" s="32"/>
      <c r="L27" s="32"/>
      <c r="M27" s="102"/>
      <c r="N27" s="32"/>
      <c r="O27" s="32"/>
      <c r="P27" s="32"/>
      <c r="Q27" s="32"/>
      <c r="R27" s="27"/>
      <c r="S27" s="19" t="e">
        <f>(O27*$F$27+$M$27)/$F$27*1.1</f>
        <v>#DIV/0!</v>
      </c>
      <c r="T27" s="5"/>
      <c r="U27" s="5"/>
      <c r="V27" s="19"/>
      <c r="W27" s="19" t="e">
        <f>(O27*$F$27+$M$27)/$F$27*1.15</f>
        <v>#DIV/0!</v>
      </c>
      <c r="X27" s="5"/>
      <c r="Y27" s="5"/>
      <c r="Z27" s="19"/>
      <c r="AA27" s="19" t="e">
        <f>(O27*$F$27+$M$27)/$F$27*1.2</f>
        <v>#DIV/0!</v>
      </c>
      <c r="AB27" s="5"/>
      <c r="AC27" s="5"/>
    </row>
    <row r="28" spans="1:29" ht="12.75" customHeight="1" hidden="1">
      <c r="A28" s="109"/>
      <c r="B28" s="99"/>
      <c r="C28" s="99"/>
      <c r="D28" s="99"/>
      <c r="E28" s="102"/>
      <c r="F28" s="102"/>
      <c r="G28" s="102"/>
      <c r="H28" s="32"/>
      <c r="I28" s="31"/>
      <c r="J28" s="31"/>
      <c r="K28" s="31"/>
      <c r="L28" s="31"/>
      <c r="M28" s="113"/>
      <c r="N28" s="32"/>
      <c r="O28" s="32"/>
      <c r="P28" s="32"/>
      <c r="Q28" s="32"/>
      <c r="R28" s="27"/>
      <c r="S28" s="19"/>
      <c r="T28" s="19" t="e">
        <f aca="true" t="shared" si="0" ref="T28:U35">(P28*$F$27+$M$27)/$F$27*1.1</f>
        <v>#DIV/0!</v>
      </c>
      <c r="U28" s="19" t="e">
        <f t="shared" si="0"/>
        <v>#DIV/0!</v>
      </c>
      <c r="V28" s="19"/>
      <c r="W28" s="19"/>
      <c r="X28" s="19" t="e">
        <f aca="true" t="shared" si="1" ref="X28:Y35">(P28*$F$27+$M$27)/$F$27*1.15</f>
        <v>#DIV/0!</v>
      </c>
      <c r="Y28" s="19" t="e">
        <f t="shared" si="1"/>
        <v>#DIV/0!</v>
      </c>
      <c r="Z28" s="19"/>
      <c r="AA28" s="19"/>
      <c r="AB28" s="19" t="e">
        <f aca="true" t="shared" si="2" ref="AB28:AC35">(P28*$F$27+$M$27)/$F$27*1.2</f>
        <v>#DIV/0!</v>
      </c>
      <c r="AC28" s="19" t="e">
        <f t="shared" si="2"/>
        <v>#DIV/0!</v>
      </c>
    </row>
    <row r="29" spans="1:29" ht="12.75" customHeight="1" hidden="1">
      <c r="A29" s="109"/>
      <c r="B29" s="99"/>
      <c r="C29" s="99"/>
      <c r="D29" s="99"/>
      <c r="E29" s="102"/>
      <c r="F29" s="102"/>
      <c r="G29" s="102"/>
      <c r="H29" s="32"/>
      <c r="I29" s="31"/>
      <c r="J29" s="31"/>
      <c r="K29" s="31"/>
      <c r="L29" s="31"/>
      <c r="M29" s="113"/>
      <c r="N29" s="32"/>
      <c r="O29" s="32"/>
      <c r="P29" s="32"/>
      <c r="Q29" s="32"/>
      <c r="R29" s="27" t="e">
        <f aca="true" t="shared" si="3" ref="R29:S36">(N29*$F$27+$M$27)/$F$27*1.1</f>
        <v>#DIV/0!</v>
      </c>
      <c r="S29" s="19" t="e">
        <f t="shared" si="3"/>
        <v>#DIV/0!</v>
      </c>
      <c r="T29" s="19" t="e">
        <f t="shared" si="0"/>
        <v>#DIV/0!</v>
      </c>
      <c r="U29" s="19" t="e">
        <f t="shared" si="0"/>
        <v>#DIV/0!</v>
      </c>
      <c r="V29" s="19" t="e">
        <f aca="true" t="shared" si="4" ref="V29:W36">(N29*$F$27+$M$27)/$F$27*1.15</f>
        <v>#DIV/0!</v>
      </c>
      <c r="W29" s="19" t="e">
        <f t="shared" si="4"/>
        <v>#DIV/0!</v>
      </c>
      <c r="X29" s="19" t="e">
        <f t="shared" si="1"/>
        <v>#DIV/0!</v>
      </c>
      <c r="Y29" s="19" t="e">
        <f t="shared" si="1"/>
        <v>#DIV/0!</v>
      </c>
      <c r="Z29" s="19" t="e">
        <f aca="true" t="shared" si="5" ref="Z29:AA36">(N29*$F$27+$M$27)/$F$27*1.2</f>
        <v>#DIV/0!</v>
      </c>
      <c r="AA29" s="19" t="e">
        <f t="shared" si="5"/>
        <v>#DIV/0!</v>
      </c>
      <c r="AB29" s="19" t="e">
        <f t="shared" si="2"/>
        <v>#DIV/0!</v>
      </c>
      <c r="AC29" s="19" t="e">
        <f t="shared" si="2"/>
        <v>#DIV/0!</v>
      </c>
    </row>
    <row r="30" spans="1:29" ht="12.75" customHeight="1" hidden="1">
      <c r="A30" s="109"/>
      <c r="B30" s="99"/>
      <c r="C30" s="99"/>
      <c r="D30" s="99"/>
      <c r="E30" s="102"/>
      <c r="F30" s="102"/>
      <c r="G30" s="102"/>
      <c r="H30" s="32"/>
      <c r="I30" s="31"/>
      <c r="J30" s="31"/>
      <c r="K30" s="31"/>
      <c r="L30" s="31"/>
      <c r="M30" s="113"/>
      <c r="N30" s="32"/>
      <c r="O30" s="32"/>
      <c r="P30" s="32"/>
      <c r="Q30" s="32"/>
      <c r="R30" s="27" t="e">
        <f t="shared" si="3"/>
        <v>#DIV/0!</v>
      </c>
      <c r="S30" s="19" t="e">
        <f t="shared" si="3"/>
        <v>#DIV/0!</v>
      </c>
      <c r="T30" s="19" t="e">
        <f t="shared" si="0"/>
        <v>#DIV/0!</v>
      </c>
      <c r="U30" s="19" t="e">
        <f t="shared" si="0"/>
        <v>#DIV/0!</v>
      </c>
      <c r="V30" s="19" t="e">
        <f t="shared" si="4"/>
        <v>#DIV/0!</v>
      </c>
      <c r="W30" s="19" t="e">
        <f t="shared" si="4"/>
        <v>#DIV/0!</v>
      </c>
      <c r="X30" s="19" t="e">
        <f t="shared" si="1"/>
        <v>#DIV/0!</v>
      </c>
      <c r="Y30" s="19" t="e">
        <f t="shared" si="1"/>
        <v>#DIV/0!</v>
      </c>
      <c r="Z30" s="19" t="e">
        <f t="shared" si="5"/>
        <v>#DIV/0!</v>
      </c>
      <c r="AA30" s="19" t="e">
        <f t="shared" si="5"/>
        <v>#DIV/0!</v>
      </c>
      <c r="AB30" s="19" t="e">
        <f t="shared" si="2"/>
        <v>#DIV/0!</v>
      </c>
      <c r="AC30" s="19" t="e">
        <f t="shared" si="2"/>
        <v>#DIV/0!</v>
      </c>
    </row>
    <row r="31" spans="1:29" ht="12.75" customHeight="1" hidden="1">
      <c r="A31" s="109"/>
      <c r="B31" s="99"/>
      <c r="C31" s="99"/>
      <c r="D31" s="99"/>
      <c r="E31" s="102"/>
      <c r="F31" s="102"/>
      <c r="G31" s="102"/>
      <c r="H31" s="32"/>
      <c r="I31" s="31"/>
      <c r="J31" s="31"/>
      <c r="K31" s="31"/>
      <c r="L31" s="31"/>
      <c r="M31" s="113"/>
      <c r="N31" s="32"/>
      <c r="O31" s="32"/>
      <c r="P31" s="32"/>
      <c r="Q31" s="32"/>
      <c r="R31" s="27" t="e">
        <f t="shared" si="3"/>
        <v>#DIV/0!</v>
      </c>
      <c r="S31" s="19" t="e">
        <f t="shared" si="3"/>
        <v>#DIV/0!</v>
      </c>
      <c r="T31" s="19" t="e">
        <f t="shared" si="0"/>
        <v>#DIV/0!</v>
      </c>
      <c r="U31" s="19" t="e">
        <f t="shared" si="0"/>
        <v>#DIV/0!</v>
      </c>
      <c r="V31" s="19" t="e">
        <f t="shared" si="4"/>
        <v>#DIV/0!</v>
      </c>
      <c r="W31" s="19" t="e">
        <f t="shared" si="4"/>
        <v>#DIV/0!</v>
      </c>
      <c r="X31" s="19" t="e">
        <f t="shared" si="1"/>
        <v>#DIV/0!</v>
      </c>
      <c r="Y31" s="19" t="e">
        <f t="shared" si="1"/>
        <v>#DIV/0!</v>
      </c>
      <c r="Z31" s="19" t="e">
        <f t="shared" si="5"/>
        <v>#DIV/0!</v>
      </c>
      <c r="AA31" s="19" t="e">
        <f t="shared" si="5"/>
        <v>#DIV/0!</v>
      </c>
      <c r="AB31" s="19" t="e">
        <f t="shared" si="2"/>
        <v>#DIV/0!</v>
      </c>
      <c r="AC31" s="19" t="e">
        <f t="shared" si="2"/>
        <v>#DIV/0!</v>
      </c>
    </row>
    <row r="32" spans="1:29" ht="12.75" customHeight="1" hidden="1">
      <c r="A32" s="109"/>
      <c r="B32" s="99"/>
      <c r="C32" s="99"/>
      <c r="D32" s="99"/>
      <c r="E32" s="102"/>
      <c r="F32" s="102"/>
      <c r="G32" s="102"/>
      <c r="H32" s="32"/>
      <c r="I32" s="31"/>
      <c r="J32" s="31"/>
      <c r="K32" s="31"/>
      <c r="L32" s="31"/>
      <c r="M32" s="113"/>
      <c r="N32" s="32"/>
      <c r="O32" s="32"/>
      <c r="P32" s="32"/>
      <c r="Q32" s="32"/>
      <c r="R32" s="27" t="e">
        <f t="shared" si="3"/>
        <v>#DIV/0!</v>
      </c>
      <c r="S32" s="19" t="e">
        <f t="shared" si="3"/>
        <v>#DIV/0!</v>
      </c>
      <c r="T32" s="19" t="e">
        <f t="shared" si="0"/>
        <v>#DIV/0!</v>
      </c>
      <c r="U32" s="19" t="e">
        <f t="shared" si="0"/>
        <v>#DIV/0!</v>
      </c>
      <c r="V32" s="19" t="e">
        <f t="shared" si="4"/>
        <v>#DIV/0!</v>
      </c>
      <c r="W32" s="19" t="e">
        <f t="shared" si="4"/>
        <v>#DIV/0!</v>
      </c>
      <c r="X32" s="19" t="e">
        <f t="shared" si="1"/>
        <v>#DIV/0!</v>
      </c>
      <c r="Y32" s="19" t="e">
        <f t="shared" si="1"/>
        <v>#DIV/0!</v>
      </c>
      <c r="Z32" s="19" t="e">
        <f t="shared" si="5"/>
        <v>#DIV/0!</v>
      </c>
      <c r="AA32" s="19" t="e">
        <f t="shared" si="5"/>
        <v>#DIV/0!</v>
      </c>
      <c r="AB32" s="19" t="e">
        <f t="shared" si="2"/>
        <v>#DIV/0!</v>
      </c>
      <c r="AC32" s="19" t="e">
        <f t="shared" si="2"/>
        <v>#DIV/0!</v>
      </c>
    </row>
    <row r="33" spans="1:29" ht="12.75" customHeight="1" hidden="1">
      <c r="A33" s="109"/>
      <c r="B33" s="99"/>
      <c r="C33" s="99"/>
      <c r="D33" s="99"/>
      <c r="E33" s="102"/>
      <c r="F33" s="102"/>
      <c r="G33" s="102"/>
      <c r="H33" s="32"/>
      <c r="I33" s="31"/>
      <c r="J33" s="31"/>
      <c r="K33" s="31"/>
      <c r="L33" s="31"/>
      <c r="M33" s="113"/>
      <c r="N33" s="32"/>
      <c r="O33" s="32"/>
      <c r="P33" s="32"/>
      <c r="Q33" s="32"/>
      <c r="R33" s="27" t="e">
        <f t="shared" si="3"/>
        <v>#DIV/0!</v>
      </c>
      <c r="S33" s="19" t="e">
        <f t="shared" si="3"/>
        <v>#DIV/0!</v>
      </c>
      <c r="T33" s="19" t="e">
        <f t="shared" si="0"/>
        <v>#DIV/0!</v>
      </c>
      <c r="U33" s="19" t="e">
        <f t="shared" si="0"/>
        <v>#DIV/0!</v>
      </c>
      <c r="V33" s="19" t="e">
        <f t="shared" si="4"/>
        <v>#DIV/0!</v>
      </c>
      <c r="W33" s="19" t="e">
        <f t="shared" si="4"/>
        <v>#DIV/0!</v>
      </c>
      <c r="X33" s="19" t="e">
        <f t="shared" si="1"/>
        <v>#DIV/0!</v>
      </c>
      <c r="Y33" s="19" t="e">
        <f t="shared" si="1"/>
        <v>#DIV/0!</v>
      </c>
      <c r="Z33" s="19" t="e">
        <f t="shared" si="5"/>
        <v>#DIV/0!</v>
      </c>
      <c r="AA33" s="19" t="e">
        <f t="shared" si="5"/>
        <v>#DIV/0!</v>
      </c>
      <c r="AB33" s="19" t="e">
        <f t="shared" si="2"/>
        <v>#DIV/0!</v>
      </c>
      <c r="AC33" s="19" t="e">
        <f t="shared" si="2"/>
        <v>#DIV/0!</v>
      </c>
    </row>
    <row r="34" spans="1:29" ht="12.75" hidden="1">
      <c r="A34" s="111"/>
      <c r="B34" s="99"/>
      <c r="C34" s="102"/>
      <c r="D34" s="102"/>
      <c r="E34" s="102"/>
      <c r="F34" s="102"/>
      <c r="G34" s="102"/>
      <c r="H34" s="32"/>
      <c r="I34" s="31"/>
      <c r="J34" s="31"/>
      <c r="K34" s="31"/>
      <c r="L34" s="31"/>
      <c r="M34" s="113"/>
      <c r="N34" s="32"/>
      <c r="O34" s="32"/>
      <c r="P34" s="32"/>
      <c r="Q34" s="32"/>
      <c r="R34" s="27" t="e">
        <f t="shared" si="3"/>
        <v>#DIV/0!</v>
      </c>
      <c r="S34" s="19" t="e">
        <f t="shared" si="3"/>
        <v>#DIV/0!</v>
      </c>
      <c r="T34" s="19" t="e">
        <f t="shared" si="0"/>
        <v>#DIV/0!</v>
      </c>
      <c r="U34" s="19" t="e">
        <f t="shared" si="0"/>
        <v>#DIV/0!</v>
      </c>
      <c r="V34" s="19" t="e">
        <f t="shared" si="4"/>
        <v>#DIV/0!</v>
      </c>
      <c r="W34" s="19" t="e">
        <f t="shared" si="4"/>
        <v>#DIV/0!</v>
      </c>
      <c r="X34" s="19" t="e">
        <f t="shared" si="1"/>
        <v>#DIV/0!</v>
      </c>
      <c r="Y34" s="19" t="e">
        <f t="shared" si="1"/>
        <v>#DIV/0!</v>
      </c>
      <c r="Z34" s="19" t="e">
        <f t="shared" si="5"/>
        <v>#DIV/0!</v>
      </c>
      <c r="AA34" s="19" t="e">
        <f t="shared" si="5"/>
        <v>#DIV/0!</v>
      </c>
      <c r="AB34" s="19" t="e">
        <f t="shared" si="2"/>
        <v>#DIV/0!</v>
      </c>
      <c r="AC34" s="19" t="e">
        <f t="shared" si="2"/>
        <v>#DIV/0!</v>
      </c>
    </row>
    <row r="35" spans="1:29" ht="12.75" hidden="1">
      <c r="A35" s="111"/>
      <c r="B35" s="99"/>
      <c r="C35" s="102"/>
      <c r="D35" s="102"/>
      <c r="E35" s="102"/>
      <c r="F35" s="102"/>
      <c r="G35" s="102"/>
      <c r="H35" s="32"/>
      <c r="I35" s="31"/>
      <c r="J35" s="31"/>
      <c r="K35" s="31"/>
      <c r="L35" s="31"/>
      <c r="M35" s="113"/>
      <c r="N35" s="32"/>
      <c r="O35" s="32"/>
      <c r="P35" s="32"/>
      <c r="Q35" s="32"/>
      <c r="R35" s="27" t="e">
        <f t="shared" si="3"/>
        <v>#DIV/0!</v>
      </c>
      <c r="S35" s="19" t="e">
        <f t="shared" si="3"/>
        <v>#DIV/0!</v>
      </c>
      <c r="T35" s="19" t="e">
        <f t="shared" si="0"/>
        <v>#DIV/0!</v>
      </c>
      <c r="U35" s="19" t="e">
        <f t="shared" si="0"/>
        <v>#DIV/0!</v>
      </c>
      <c r="V35" s="19" t="e">
        <f t="shared" si="4"/>
        <v>#DIV/0!</v>
      </c>
      <c r="W35" s="19" t="e">
        <f t="shared" si="4"/>
        <v>#DIV/0!</v>
      </c>
      <c r="X35" s="19" t="e">
        <f t="shared" si="1"/>
        <v>#DIV/0!</v>
      </c>
      <c r="Y35" s="19" t="e">
        <f t="shared" si="1"/>
        <v>#DIV/0!</v>
      </c>
      <c r="Z35" s="19" t="e">
        <f t="shared" si="5"/>
        <v>#DIV/0!</v>
      </c>
      <c r="AA35" s="19" t="e">
        <f t="shared" si="5"/>
        <v>#DIV/0!</v>
      </c>
      <c r="AB35" s="19" t="e">
        <f t="shared" si="2"/>
        <v>#DIV/0!</v>
      </c>
      <c r="AC35" s="19" t="e">
        <f t="shared" si="2"/>
        <v>#DIV/0!</v>
      </c>
    </row>
    <row r="36" spans="1:29" ht="12.75" hidden="1">
      <c r="A36" s="111"/>
      <c r="B36" s="99"/>
      <c r="C36" s="102"/>
      <c r="D36" s="102"/>
      <c r="E36" s="102"/>
      <c r="F36" s="102"/>
      <c r="G36" s="102"/>
      <c r="H36" s="32"/>
      <c r="I36" s="31"/>
      <c r="J36" s="31"/>
      <c r="K36" s="31"/>
      <c r="L36" s="32"/>
      <c r="M36" s="113"/>
      <c r="N36" s="32"/>
      <c r="O36" s="32"/>
      <c r="P36" s="32"/>
      <c r="Q36" s="32"/>
      <c r="R36" s="48" t="e">
        <f t="shared" si="3"/>
        <v>#DIV/0!</v>
      </c>
      <c r="S36" s="22" t="e">
        <f t="shared" si="3"/>
        <v>#DIV/0!</v>
      </c>
      <c r="T36" s="22"/>
      <c r="U36" s="23"/>
      <c r="V36" s="22" t="e">
        <f t="shared" si="4"/>
        <v>#DIV/0!</v>
      </c>
      <c r="W36" s="22" t="e">
        <f t="shared" si="4"/>
        <v>#DIV/0!</v>
      </c>
      <c r="X36" s="22"/>
      <c r="Y36" s="23"/>
      <c r="Z36" s="22" t="e">
        <f t="shared" si="5"/>
        <v>#DIV/0!</v>
      </c>
      <c r="AA36" s="22" t="e">
        <f t="shared" si="5"/>
        <v>#DIV/0!</v>
      </c>
      <c r="AB36" s="22"/>
      <c r="AC36" s="5"/>
    </row>
    <row r="37" spans="1:28" ht="12.75" customHeight="1">
      <c r="A37" s="114" t="s">
        <v>111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6"/>
    </row>
    <row r="38" spans="1:28" ht="12.75" customHeight="1">
      <c r="A38" s="91" t="s">
        <v>100</v>
      </c>
      <c r="B38" s="91" t="s">
        <v>112</v>
      </c>
      <c r="C38" s="91" t="s">
        <v>102</v>
      </c>
      <c r="D38" s="91" t="s">
        <v>113</v>
      </c>
      <c r="E38" s="91" t="s">
        <v>114</v>
      </c>
      <c r="F38" s="91" t="s">
        <v>78</v>
      </c>
      <c r="G38" s="91" t="s">
        <v>79</v>
      </c>
      <c r="H38" s="110" t="s">
        <v>104</v>
      </c>
      <c r="I38" s="91" t="s">
        <v>122</v>
      </c>
      <c r="J38" s="91"/>
      <c r="K38" s="91"/>
      <c r="L38" s="91"/>
      <c r="M38" s="91" t="s">
        <v>107</v>
      </c>
      <c r="N38" s="91"/>
      <c r="O38" s="91"/>
      <c r="P38" s="91"/>
      <c r="Q38" s="92" t="s">
        <v>123</v>
      </c>
      <c r="R38" s="93"/>
      <c r="S38" s="93"/>
      <c r="T38" s="94"/>
      <c r="U38" s="92" t="s">
        <v>124</v>
      </c>
      <c r="V38" s="93"/>
      <c r="W38" s="93"/>
      <c r="X38" s="94"/>
      <c r="Y38" s="95" t="s">
        <v>135</v>
      </c>
      <c r="Z38" s="93"/>
      <c r="AA38" s="93"/>
      <c r="AB38" s="94"/>
    </row>
    <row r="39" spans="1:28" ht="12.75" customHeight="1">
      <c r="A39" s="91"/>
      <c r="B39" s="91"/>
      <c r="C39" s="91"/>
      <c r="D39" s="91"/>
      <c r="E39" s="91"/>
      <c r="F39" s="91"/>
      <c r="G39" s="91"/>
      <c r="H39" s="110"/>
      <c r="I39" s="91" t="s">
        <v>98</v>
      </c>
      <c r="J39" s="91"/>
      <c r="K39" s="91" t="s">
        <v>99</v>
      </c>
      <c r="L39" s="91"/>
      <c r="M39" s="91" t="s">
        <v>98</v>
      </c>
      <c r="N39" s="91"/>
      <c r="O39" s="91" t="s">
        <v>99</v>
      </c>
      <c r="P39" s="91"/>
      <c r="Q39" s="91" t="s">
        <v>98</v>
      </c>
      <c r="R39" s="91"/>
      <c r="S39" s="91" t="s">
        <v>99</v>
      </c>
      <c r="T39" s="91"/>
      <c r="U39" s="91" t="s">
        <v>98</v>
      </c>
      <c r="V39" s="91"/>
      <c r="W39" s="91" t="s">
        <v>99</v>
      </c>
      <c r="X39" s="91"/>
      <c r="Y39" s="91" t="s">
        <v>98</v>
      </c>
      <c r="Z39" s="91"/>
      <c r="AA39" s="91" t="s">
        <v>99</v>
      </c>
      <c r="AB39" s="91"/>
    </row>
    <row r="40" spans="1:28" ht="12.75" customHeight="1">
      <c r="A40" s="91"/>
      <c r="B40" s="91"/>
      <c r="C40" s="91"/>
      <c r="D40" s="91"/>
      <c r="E40" s="91"/>
      <c r="F40" s="91"/>
      <c r="G40" s="91"/>
      <c r="H40" s="110"/>
      <c r="I40" s="91" t="s">
        <v>96</v>
      </c>
      <c r="J40" s="91" t="s">
        <v>97</v>
      </c>
      <c r="K40" s="91" t="s">
        <v>96</v>
      </c>
      <c r="L40" s="91" t="s">
        <v>97</v>
      </c>
      <c r="M40" s="91" t="s">
        <v>96</v>
      </c>
      <c r="N40" s="91" t="s">
        <v>97</v>
      </c>
      <c r="O40" s="91" t="s">
        <v>96</v>
      </c>
      <c r="P40" s="91" t="s">
        <v>97</v>
      </c>
      <c r="Q40" s="91" t="s">
        <v>96</v>
      </c>
      <c r="R40" s="91" t="s">
        <v>97</v>
      </c>
      <c r="S40" s="91" t="s">
        <v>96</v>
      </c>
      <c r="T40" s="91" t="s">
        <v>97</v>
      </c>
      <c r="U40" s="91" t="s">
        <v>96</v>
      </c>
      <c r="V40" s="91" t="s">
        <v>97</v>
      </c>
      <c r="W40" s="91" t="s">
        <v>96</v>
      </c>
      <c r="X40" s="91" t="s">
        <v>97</v>
      </c>
      <c r="Y40" s="91" t="s">
        <v>96</v>
      </c>
      <c r="Z40" s="91" t="s">
        <v>97</v>
      </c>
      <c r="AA40" s="91" t="s">
        <v>96</v>
      </c>
      <c r="AB40" s="91" t="s">
        <v>97</v>
      </c>
    </row>
    <row r="41" spans="1:28" ht="12.75" customHeight="1">
      <c r="A41" s="91"/>
      <c r="B41" s="91"/>
      <c r="C41" s="91"/>
      <c r="D41" s="91"/>
      <c r="E41" s="91"/>
      <c r="F41" s="91"/>
      <c r="G41" s="91"/>
      <c r="H41" s="11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s="8" customFormat="1" ht="21.75" customHeight="1">
      <c r="A42" s="91"/>
      <c r="B42" s="91"/>
      <c r="C42" s="91"/>
      <c r="D42" s="91"/>
      <c r="E42" s="91"/>
      <c r="F42" s="91"/>
      <c r="G42" s="91"/>
      <c r="H42" s="11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2.75">
      <c r="A43" s="106" t="s">
        <v>60</v>
      </c>
      <c r="B43" s="103" t="s">
        <v>61</v>
      </c>
      <c r="C43" s="103">
        <v>40</v>
      </c>
      <c r="D43" s="103">
        <v>33</v>
      </c>
      <c r="E43" s="103">
        <v>1345</v>
      </c>
      <c r="F43" s="103">
        <v>495</v>
      </c>
      <c r="G43" s="123">
        <v>10000</v>
      </c>
      <c r="H43" s="5" t="s">
        <v>42</v>
      </c>
      <c r="I43" s="5"/>
      <c r="J43" s="19">
        <f>((N43*F43)+G43+5000)/F43</f>
        <v>170.3030303030303</v>
      </c>
      <c r="K43" s="5"/>
      <c r="L43" s="5"/>
      <c r="M43" s="5"/>
      <c r="N43" s="5">
        <v>140</v>
      </c>
      <c r="O43" s="5"/>
      <c r="P43" s="5"/>
      <c r="Q43" s="5"/>
      <c r="R43" s="19">
        <f>(N43*F43+G43)/F43*1.1</f>
        <v>176.22222222222226</v>
      </c>
      <c r="S43" s="5"/>
      <c r="T43" s="5"/>
      <c r="U43" s="5"/>
      <c r="V43" s="19">
        <f>(N43*F43+G43)/F43*1.15</f>
        <v>184.2323232323232</v>
      </c>
      <c r="W43" s="5"/>
      <c r="X43" s="5"/>
      <c r="Y43" s="5"/>
      <c r="Z43" s="19">
        <v>238</v>
      </c>
      <c r="AA43" s="5"/>
      <c r="AB43" s="5"/>
    </row>
    <row r="44" spans="1:28" ht="12.75">
      <c r="A44" s="107"/>
      <c r="B44" s="104"/>
      <c r="C44" s="104"/>
      <c r="D44" s="104"/>
      <c r="E44" s="104"/>
      <c r="F44" s="104"/>
      <c r="G44" s="123"/>
      <c r="H44" s="5" t="s">
        <v>51</v>
      </c>
      <c r="I44" s="5"/>
      <c r="J44" s="19"/>
      <c r="K44" s="19">
        <f>((O44*F43)+G43+5000)/F43</f>
        <v>210.3030303030303</v>
      </c>
      <c r="L44" s="19">
        <f>((P44*F43)+G43+5000)/F43</f>
        <v>225.3030303030303</v>
      </c>
      <c r="M44" s="5"/>
      <c r="N44" s="5"/>
      <c r="O44" s="5">
        <v>180</v>
      </c>
      <c r="P44" s="5">
        <v>195</v>
      </c>
      <c r="Q44" s="5"/>
      <c r="R44" s="19"/>
      <c r="S44" s="19">
        <f>(O44*F43+G43)/F43*1.1</f>
        <v>220.22222222222226</v>
      </c>
      <c r="T44" s="19">
        <f>(P44*F43+G43)/F43*1.1</f>
        <v>236.72222222222226</v>
      </c>
      <c r="U44" s="5"/>
      <c r="V44" s="19"/>
      <c r="W44" s="19">
        <f>(O44*F43+G43)/F43*1.15</f>
        <v>230.2323232323232</v>
      </c>
      <c r="X44" s="19">
        <f>(P44*F43+G43)/F43*1.15</f>
        <v>247.4823232323232</v>
      </c>
      <c r="Y44" s="5"/>
      <c r="Z44" s="19"/>
      <c r="AA44" s="19">
        <f>(O44*F43+G43)/F43*1.2</f>
        <v>240.24242424242425</v>
      </c>
      <c r="AB44" s="19">
        <f>(P44*F43+G43)/F43*1.2</f>
        <v>258.24242424242425</v>
      </c>
    </row>
    <row r="45" spans="1:28" ht="12.75">
      <c r="A45" s="107"/>
      <c r="B45" s="104"/>
      <c r="C45" s="104"/>
      <c r="D45" s="104"/>
      <c r="E45" s="104"/>
      <c r="F45" s="104"/>
      <c r="G45" s="123"/>
      <c r="H45" s="5" t="s">
        <v>43</v>
      </c>
      <c r="I45" s="19">
        <f>((M45*F43)+G43+5000)/F43</f>
        <v>180.3030303030303</v>
      </c>
      <c r="J45" s="19">
        <f>((N45*F43)+G43+5000)/F43</f>
        <v>225.3030303030303</v>
      </c>
      <c r="K45" s="19">
        <f>((O45*F43)+G43+5000)/F43</f>
        <v>210.3030303030303</v>
      </c>
      <c r="L45" s="19">
        <f>((P45*F43)+G43+5000)/F43</f>
        <v>260.3030303030303</v>
      </c>
      <c r="M45" s="5">
        <v>150</v>
      </c>
      <c r="N45" s="5">
        <v>195</v>
      </c>
      <c r="O45" s="5">
        <v>180</v>
      </c>
      <c r="P45" s="5">
        <v>230</v>
      </c>
      <c r="Q45" s="19">
        <f>(M45*F43+G43)/F43*1.1</f>
        <v>187.22222222222226</v>
      </c>
      <c r="R45" s="19">
        <f>(N45*F43+G43)/F43*1.1</f>
        <v>236.72222222222226</v>
      </c>
      <c r="S45" s="19">
        <f>(O45*F43+G43)/F43*1.1</f>
        <v>220.22222222222226</v>
      </c>
      <c r="T45" s="19">
        <f>(P45*F43+G43)/F43*1.1</f>
        <v>275.22222222222223</v>
      </c>
      <c r="U45" s="19">
        <f>(M45*F43+G43)/F43*1.15</f>
        <v>195.7323232323232</v>
      </c>
      <c r="V45" s="19">
        <f>(N45*F43+G43)/F43*1.15</f>
        <v>247.4823232323232</v>
      </c>
      <c r="W45" s="19">
        <f>(O44*F43+G43)/F43*1.15</f>
        <v>230.2323232323232</v>
      </c>
      <c r="X45" s="19">
        <f>(P45*F43+G43)/F43*1.15</f>
        <v>287.7323232323232</v>
      </c>
      <c r="Y45" s="19">
        <f>(M45*F43+G43)/F43*1.2</f>
        <v>204.24242424242425</v>
      </c>
      <c r="Z45" s="19">
        <f>(N45*F43+G43)/F43*1.2</f>
        <v>258.24242424242425</v>
      </c>
      <c r="AA45" s="19">
        <f>(O45*F43+G43)/F43*1.2</f>
        <v>240.24242424242425</v>
      </c>
      <c r="AB45" s="19">
        <f>(P45*F43+G43)/F43*1.2</f>
        <v>300.24242424242425</v>
      </c>
    </row>
    <row r="46" spans="1:28" ht="12.75">
      <c r="A46" s="107"/>
      <c r="B46" s="104"/>
      <c r="C46" s="104"/>
      <c r="D46" s="104"/>
      <c r="E46" s="104"/>
      <c r="F46" s="104"/>
      <c r="G46" s="123"/>
      <c r="H46" s="5" t="s">
        <v>44</v>
      </c>
      <c r="I46" s="19">
        <f>((M46*F43)+G43+5000)/F43</f>
        <v>185.3030303030303</v>
      </c>
      <c r="J46" s="19">
        <f>((N46*F43)+G43+5000)/F43</f>
        <v>235.3030303030303</v>
      </c>
      <c r="K46" s="19">
        <f>((O46*F43)+G43+5000)/F43</f>
        <v>210.3030303030303</v>
      </c>
      <c r="L46" s="19">
        <f>((P46*F43)+G43+5000)/F43</f>
        <v>270.3030303030303</v>
      </c>
      <c r="M46" s="5">
        <v>155</v>
      </c>
      <c r="N46" s="5">
        <v>205</v>
      </c>
      <c r="O46" s="5">
        <v>180</v>
      </c>
      <c r="P46" s="5">
        <v>240</v>
      </c>
      <c r="Q46" s="19">
        <f>(M46*F43+G43)/F43*1.1</f>
        <v>192.72222222222226</v>
      </c>
      <c r="R46" s="19">
        <f>(N46*F43+G43)/F43*1.1</f>
        <v>247.72222222222226</v>
      </c>
      <c r="S46" s="19">
        <f>(O46*F43+G43)/F43*1.1</f>
        <v>220.22222222222226</v>
      </c>
      <c r="T46" s="19">
        <f>(P46*F43+G43)/F43*1.1</f>
        <v>286.22222222222223</v>
      </c>
      <c r="U46" s="19">
        <f>(M46*F43+G43)/F43*1.15</f>
        <v>201.4823232323232</v>
      </c>
      <c r="V46" s="19">
        <f>(N46*F43+G43)/F43*1.15</f>
        <v>258.9823232323232</v>
      </c>
      <c r="W46" s="19">
        <f>(O46*F43+G43)/F43*1.15</f>
        <v>230.2323232323232</v>
      </c>
      <c r="X46" s="19">
        <f>(P46*F43+G43)/F43*1.15</f>
        <v>299.2323232323232</v>
      </c>
      <c r="Y46" s="19">
        <f>(M46*F43+G43)/F43*1.2</f>
        <v>210.24242424242425</v>
      </c>
      <c r="Z46" s="19">
        <f>(N46*F43+G43)/F43*1.2</f>
        <v>270.24242424242425</v>
      </c>
      <c r="AA46" s="19">
        <f>(O46*F43+G43)/F43*1.2</f>
        <v>240.24242424242425</v>
      </c>
      <c r="AB46" s="19">
        <f>(P46*F43+G43)/F43*1.2</f>
        <v>312.24242424242425</v>
      </c>
    </row>
    <row r="47" spans="1:28" ht="12.75">
      <c r="A47" s="107"/>
      <c r="B47" s="104"/>
      <c r="C47" s="104"/>
      <c r="D47" s="104"/>
      <c r="E47" s="104"/>
      <c r="F47" s="104"/>
      <c r="G47" s="123"/>
      <c r="H47" s="5" t="s">
        <v>45</v>
      </c>
      <c r="I47" s="19">
        <f>((M47*F43)+G43+5000)/F43</f>
        <v>185.3030303030303</v>
      </c>
      <c r="J47" s="19">
        <f>((N47*F43)+G43+5000)/F43</f>
        <v>235.3030303030303</v>
      </c>
      <c r="K47" s="19">
        <f>((O47*F43)+G43+5000)/F43</f>
        <v>210.3030303030303</v>
      </c>
      <c r="L47" s="19">
        <f>((P47*F43)+G43+5000)/F43</f>
        <v>270.3030303030303</v>
      </c>
      <c r="M47" s="5">
        <v>155</v>
      </c>
      <c r="N47" s="5">
        <v>205</v>
      </c>
      <c r="O47" s="5">
        <v>180</v>
      </c>
      <c r="P47" s="5">
        <v>240</v>
      </c>
      <c r="Q47" s="19">
        <f>(M47*F43+G43)/F43*1.1</f>
        <v>192.72222222222226</v>
      </c>
      <c r="R47" s="19">
        <f>(N47*F43+G43)/F43*1.1</f>
        <v>247.72222222222226</v>
      </c>
      <c r="S47" s="19">
        <f>(O47*F43+G43)/F43*1.1</f>
        <v>220.22222222222226</v>
      </c>
      <c r="T47" s="19">
        <f>(P47*F43+G43)/F43*1.1</f>
        <v>286.22222222222223</v>
      </c>
      <c r="U47" s="19">
        <f>(M47*F43+G43)/F43*1.15</f>
        <v>201.4823232323232</v>
      </c>
      <c r="V47" s="19">
        <f>(N47*F43+G43)/F43*1.15</f>
        <v>258.9823232323232</v>
      </c>
      <c r="W47" s="19">
        <f>(O47*F43+G43)/F43*1.15</f>
        <v>230.2323232323232</v>
      </c>
      <c r="X47" s="19">
        <f>(P47*F43+G43)/F43*1.15</f>
        <v>299.2323232323232</v>
      </c>
      <c r="Y47" s="19">
        <f>(M47*F43+G43)/F43*1.2</f>
        <v>210.24242424242425</v>
      </c>
      <c r="Z47" s="19">
        <f>(N47*F43+G43)/F43*1.2</f>
        <v>270.24242424242425</v>
      </c>
      <c r="AA47" s="19">
        <f>(O47*F43+G43)/F43*1.2</f>
        <v>240.24242424242425</v>
      </c>
      <c r="AB47" s="19">
        <f>(P47*F43+G43)/F43*1.2</f>
        <v>312.24242424242425</v>
      </c>
    </row>
    <row r="48" spans="1:28" ht="12.75">
      <c r="A48" s="107"/>
      <c r="B48" s="104"/>
      <c r="C48" s="104"/>
      <c r="D48" s="104"/>
      <c r="E48" s="104"/>
      <c r="F48" s="104"/>
      <c r="G48" s="123"/>
      <c r="H48" s="5" t="s">
        <v>46</v>
      </c>
      <c r="I48" s="19">
        <f>((M48*F43)+G43+5000)/F43</f>
        <v>195.3030303030303</v>
      </c>
      <c r="J48" s="19">
        <f>((N48*F43)+G43+5000)/F43</f>
        <v>240.3030303030303</v>
      </c>
      <c r="K48" s="19">
        <f>((O48*F43)+G43+5000)/F43</f>
        <v>215.3030303030303</v>
      </c>
      <c r="L48" s="19">
        <f>((P48*F43)+G43+5000)/F43</f>
        <v>280.3030303030303</v>
      </c>
      <c r="M48" s="5">
        <v>165</v>
      </c>
      <c r="N48" s="5">
        <v>210</v>
      </c>
      <c r="O48" s="5">
        <v>185</v>
      </c>
      <c r="P48" s="5">
        <v>250</v>
      </c>
      <c r="Q48" s="19">
        <f>(M48*F43+G43)/F43*1.1</f>
        <v>203.72222222222226</v>
      </c>
      <c r="R48" s="19">
        <f>(N48*F43+G43)/F43*1.1</f>
        <v>253.22222222222226</v>
      </c>
      <c r="S48" s="19">
        <f>(O48*F43+G43)/F43*1.1</f>
        <v>225.72222222222226</v>
      </c>
      <c r="T48" s="19">
        <f>(P48*F43+G43)/F43*1.1</f>
        <v>297.22222222222223</v>
      </c>
      <c r="U48" s="19">
        <f>(M48*F43+G43)/F43*1.15</f>
        <v>212.9823232323232</v>
      </c>
      <c r="V48" s="19">
        <f>(N48*F43+G43)/F43*1.15</f>
        <v>264.7323232323232</v>
      </c>
      <c r="W48" s="19">
        <f>(O48*F43+G43)/F43*1.15</f>
        <v>235.9823232323232</v>
      </c>
      <c r="X48" s="19">
        <f>(P48*F43+G43)/F43*1.15</f>
        <v>310.7323232323232</v>
      </c>
      <c r="Y48" s="19">
        <f>(M48*F43+G43)/F43*1.2</f>
        <v>222.24242424242425</v>
      </c>
      <c r="Z48" s="19">
        <f>(N48*F43+G43)/F43*1.2</f>
        <v>276.24242424242425</v>
      </c>
      <c r="AA48" s="19">
        <f>(O48*F43+G43)/F43*1.2</f>
        <v>246.24242424242425</v>
      </c>
      <c r="AB48" s="19">
        <f>(P48*F43+G43)/F43*1.2</f>
        <v>324.24242424242425</v>
      </c>
    </row>
    <row r="49" spans="1:28" ht="12.75">
      <c r="A49" s="107"/>
      <c r="B49" s="104"/>
      <c r="C49" s="104"/>
      <c r="D49" s="104"/>
      <c r="E49" s="104"/>
      <c r="F49" s="104"/>
      <c r="G49" s="123"/>
      <c r="H49" s="20" t="s">
        <v>47</v>
      </c>
      <c r="I49" s="19">
        <f>((M49*F43)+G43+5000)/F43</f>
        <v>195.3030303030303</v>
      </c>
      <c r="J49" s="19">
        <f>((N49*F43)+G43+5000)/F43</f>
        <v>240.3030303030303</v>
      </c>
      <c r="K49" s="19">
        <f>((O49*F43)+G43+5000)/F43</f>
        <v>215.3030303030303</v>
      </c>
      <c r="L49" s="19">
        <f>((P49*F43)+G43+5000)/F43</f>
        <v>280.3030303030303</v>
      </c>
      <c r="M49" s="5">
        <v>165</v>
      </c>
      <c r="N49" s="5">
        <v>210</v>
      </c>
      <c r="O49" s="5">
        <v>185</v>
      </c>
      <c r="P49" s="5">
        <v>250</v>
      </c>
      <c r="Q49" s="19">
        <f>(M49*F43+G43)/F43*1.1</f>
        <v>203.72222222222226</v>
      </c>
      <c r="R49" s="19">
        <f>(N49*F43+G43)/F43*1.1</f>
        <v>253.22222222222226</v>
      </c>
      <c r="S49" s="19">
        <f>(O49*F43+G43)/F43*1.1</f>
        <v>225.72222222222226</v>
      </c>
      <c r="T49" s="19">
        <f>(P49*F43+G43)/F43*1.1</f>
        <v>297.22222222222223</v>
      </c>
      <c r="U49" s="19">
        <f>(M49*F43+G43)/F43*1.15</f>
        <v>212.9823232323232</v>
      </c>
      <c r="V49" s="19">
        <f>(N49*F43+G43)/F43*1.15</f>
        <v>264.7323232323232</v>
      </c>
      <c r="W49" s="19">
        <f>(O49*F43+G43)/F43*1.15</f>
        <v>235.9823232323232</v>
      </c>
      <c r="X49" s="19">
        <f>(P49*F43+G43)/F43*1.15</f>
        <v>310.7323232323232</v>
      </c>
      <c r="Y49" s="19">
        <f>(M49*F43+G43)/F43*1.2</f>
        <v>222.24242424242425</v>
      </c>
      <c r="Z49" s="19">
        <f>(N49*F43+G43)/F43*1.2</f>
        <v>276.24242424242425</v>
      </c>
      <c r="AA49" s="19">
        <f>(O49*F43+G43)/F43*1.2</f>
        <v>246.24242424242425</v>
      </c>
      <c r="AB49" s="19">
        <f>(P49*F43+G43)/F43*1.2</f>
        <v>324.24242424242425</v>
      </c>
    </row>
    <row r="50" spans="1:28" ht="12.75">
      <c r="A50" s="107"/>
      <c r="B50" s="104"/>
      <c r="C50" s="104"/>
      <c r="D50" s="104"/>
      <c r="E50" s="104"/>
      <c r="F50" s="104"/>
      <c r="G50" s="123"/>
      <c r="H50" s="20" t="s">
        <v>48</v>
      </c>
      <c r="I50" s="19">
        <f>((M50*F43)+G43+5000)/F43</f>
        <v>190.3030303030303</v>
      </c>
      <c r="J50" s="19">
        <f>((N50*F43)+G43+5000)/F43</f>
        <v>245.3030303030303</v>
      </c>
      <c r="K50" s="19">
        <f>((O50*F43)+G43+5000)/F43</f>
        <v>220.3030303030303</v>
      </c>
      <c r="L50" s="19">
        <f>((P50*F43)+G43+5000)/F43</f>
        <v>285.3030303030303</v>
      </c>
      <c r="M50" s="5">
        <v>160</v>
      </c>
      <c r="N50" s="5">
        <v>215</v>
      </c>
      <c r="O50" s="5">
        <v>190</v>
      </c>
      <c r="P50" s="5">
        <v>255</v>
      </c>
      <c r="Q50" s="19">
        <f>(M50*F43+G43)/F43*1.1</f>
        <v>198.22222222222226</v>
      </c>
      <c r="R50" s="19">
        <f>(N50*F43+G43)/F43*1.1</f>
        <v>258.72222222222223</v>
      </c>
      <c r="S50" s="19">
        <f>(O50*F43+G43)/F43*1.1</f>
        <v>231.22222222222226</v>
      </c>
      <c r="T50" s="19">
        <f>(P50*F43+G43)/F43*1.1</f>
        <v>302.72222222222223</v>
      </c>
      <c r="U50" s="19">
        <f>(M50*F43+G43)/F43*1.15</f>
        <v>207.2323232323232</v>
      </c>
      <c r="V50" s="19">
        <f>(N50*F43+G43)/F43*1.15</f>
        <v>270.4823232323232</v>
      </c>
      <c r="W50" s="19">
        <f>(O50*F43+G43)/F43*1.15</f>
        <v>241.7323232323232</v>
      </c>
      <c r="X50" s="19">
        <f>(P50*F43+G43)/F43*1.15</f>
        <v>316.4823232323232</v>
      </c>
      <c r="Y50" s="19">
        <f>(M50*F43+G43)/F43*1.2</f>
        <v>216.24242424242425</v>
      </c>
      <c r="Z50" s="19">
        <f>(N50*F43+G43)/F43*1.2</f>
        <v>282.24242424242425</v>
      </c>
      <c r="AA50" s="19">
        <f>(O50*F43+G43)/F43*1.2</f>
        <v>252.24242424242425</v>
      </c>
      <c r="AB50" s="19">
        <f>(P50*F43+G43)/F43*1.2</f>
        <v>330.24242424242425</v>
      </c>
    </row>
    <row r="51" spans="1:28" ht="12.75">
      <c r="A51" s="107"/>
      <c r="B51" s="104"/>
      <c r="C51" s="104"/>
      <c r="D51" s="104"/>
      <c r="E51" s="104"/>
      <c r="F51" s="104"/>
      <c r="G51" s="123"/>
      <c r="H51" s="5" t="s">
        <v>49</v>
      </c>
      <c r="I51" s="19">
        <f>((M51*F43)+G43+5000)/F43</f>
        <v>195.3030303030303</v>
      </c>
      <c r="J51" s="19">
        <f>((N51*F43)+G43+5000)/F43</f>
        <v>270.3030303030303</v>
      </c>
      <c r="K51" s="19">
        <f>((O51*F43)+G43+5000)/F43</f>
        <v>220.3030303030303</v>
      </c>
      <c r="L51" s="19">
        <f>((P51*F43)+G43+5000)/F43</f>
        <v>310.3030303030303</v>
      </c>
      <c r="M51" s="5">
        <v>165</v>
      </c>
      <c r="N51" s="5">
        <v>240</v>
      </c>
      <c r="O51" s="5">
        <v>190</v>
      </c>
      <c r="P51" s="5">
        <v>280</v>
      </c>
      <c r="Q51" s="19">
        <f>(M51*F43+G43)/F43*1.1</f>
        <v>203.72222222222226</v>
      </c>
      <c r="R51" s="19">
        <f>(N51*F43+G43)/F43*1.1</f>
        <v>286.22222222222223</v>
      </c>
      <c r="S51" s="19">
        <f>(O51*F43+G43)/F43*1.1</f>
        <v>231.22222222222226</v>
      </c>
      <c r="T51" s="19">
        <f>(P51*F43+G43)/F43*1.1</f>
        <v>330.22222222222223</v>
      </c>
      <c r="U51" s="19">
        <f>(M51*F43+G43)/F43*1.15</f>
        <v>212.9823232323232</v>
      </c>
      <c r="V51" s="19">
        <f>(N51*F43+G43)/F43*1.15</f>
        <v>299.2323232323232</v>
      </c>
      <c r="W51" s="19">
        <f>(O51*F43+G43)/F43*1.15</f>
        <v>241.7323232323232</v>
      </c>
      <c r="X51" s="19">
        <f>(P51*F43+G43)/F43*1.15</f>
        <v>345.2323232323232</v>
      </c>
      <c r="Y51" s="19">
        <f>(M51*F43+G43)/F43*1.2</f>
        <v>222.24242424242425</v>
      </c>
      <c r="Z51" s="19">
        <f>(N51*F43+G43)/F43*1.2</f>
        <v>312.24242424242425</v>
      </c>
      <c r="AA51" s="19">
        <f>(O51*F43+G43)/F43*1.2</f>
        <v>252.24242424242425</v>
      </c>
      <c r="AB51" s="19">
        <f>(P51*F43+G43)/F43*1.2</f>
        <v>360.24242424242425</v>
      </c>
    </row>
    <row r="52" spans="1:28" ht="12.75">
      <c r="A52" s="107"/>
      <c r="B52" s="104"/>
      <c r="C52" s="104"/>
      <c r="D52" s="104"/>
      <c r="E52" s="104"/>
      <c r="F52" s="104"/>
      <c r="G52" s="123"/>
      <c r="H52" s="5" t="s">
        <v>50</v>
      </c>
      <c r="I52" s="19">
        <f>((M52*F43)+G43+5000)/F43</f>
        <v>190.3030303030303</v>
      </c>
      <c r="J52" s="19">
        <f>((N52*F43)+G43+5000)/F43</f>
        <v>265.3030303030303</v>
      </c>
      <c r="K52" s="19"/>
      <c r="L52" s="5"/>
      <c r="M52" s="5">
        <v>160</v>
      </c>
      <c r="N52" s="5">
        <v>235</v>
      </c>
      <c r="O52" s="5"/>
      <c r="P52" s="5"/>
      <c r="Q52" s="19">
        <f>(M52*F43+G43)/F43*1.1</f>
        <v>198.22222222222226</v>
      </c>
      <c r="R52" s="19">
        <f>(N52*F43+G43)/F43*1.1</f>
        <v>280.72222222222223</v>
      </c>
      <c r="S52" s="19"/>
      <c r="T52" s="5"/>
      <c r="U52" s="19">
        <f>(M52*F43+G43)/F43*1.15</f>
        <v>207.2323232323232</v>
      </c>
      <c r="V52" s="19">
        <f>(N52*F43+G43)/F43*1.15</f>
        <v>293.4823232323232</v>
      </c>
      <c r="W52" s="19"/>
      <c r="X52" s="5"/>
      <c r="Y52" s="19">
        <f>(M52*F43+G43)/F43*1.2</f>
        <v>216.24242424242425</v>
      </c>
      <c r="Z52" s="19">
        <f>(N52*F43+G43)/F43*1.2</f>
        <v>306.24242424242425</v>
      </c>
      <c r="AA52" s="19"/>
      <c r="AB52" s="5"/>
    </row>
    <row r="53" spans="1:28" ht="12.75">
      <c r="A53" s="108"/>
      <c r="B53" s="105"/>
      <c r="C53" s="105"/>
      <c r="D53" s="105"/>
      <c r="E53" s="105"/>
      <c r="F53" s="105"/>
      <c r="G53" s="1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s="106" t="s">
        <v>62</v>
      </c>
      <c r="B54" s="103" t="s">
        <v>63</v>
      </c>
      <c r="C54" s="103">
        <v>100</v>
      </c>
      <c r="D54" s="103">
        <v>18</v>
      </c>
      <c r="E54" s="103">
        <v>1825</v>
      </c>
      <c r="F54" s="103">
        <v>198</v>
      </c>
      <c r="G54" s="123">
        <v>10000</v>
      </c>
      <c r="H54" s="5" t="s">
        <v>42</v>
      </c>
      <c r="I54" s="5"/>
      <c r="J54" s="19">
        <f>((N54*F54)+G54+5000)/F54</f>
        <v>325.75757575757575</v>
      </c>
      <c r="K54" s="5"/>
      <c r="L54" s="5"/>
      <c r="M54" s="5"/>
      <c r="N54" s="5">
        <v>250</v>
      </c>
      <c r="O54" s="5"/>
      <c r="P54" s="5"/>
      <c r="Q54" s="5"/>
      <c r="R54" s="19">
        <f>(N54*$F$54+$G$54)/$F$54*1.1</f>
        <v>330.5555555555556</v>
      </c>
      <c r="S54" s="5"/>
      <c r="T54" s="5"/>
      <c r="U54" s="5"/>
      <c r="V54" s="19">
        <f>(N54*$F$54+$G$54)/$F$54*1.15</f>
        <v>345.5808080808081</v>
      </c>
      <c r="W54" s="5"/>
      <c r="X54" s="5"/>
      <c r="Y54" s="5"/>
      <c r="Z54" s="19">
        <v>415</v>
      </c>
      <c r="AA54" s="5"/>
      <c r="AB54" s="5"/>
    </row>
    <row r="55" spans="1:28" ht="12.75">
      <c r="A55" s="107"/>
      <c r="B55" s="104"/>
      <c r="C55" s="104"/>
      <c r="D55" s="104"/>
      <c r="E55" s="104"/>
      <c r="F55" s="104"/>
      <c r="G55" s="123"/>
      <c r="H55" s="5" t="s">
        <v>51</v>
      </c>
      <c r="I55" s="5"/>
      <c r="J55" s="19"/>
      <c r="K55" s="19">
        <f>((O55*F54)+G54+5000)/F54</f>
        <v>335.75757575757575</v>
      </c>
      <c r="L55" s="19">
        <f>((P55*F54)+G54+5000)/F54</f>
        <v>375.75757575757575</v>
      </c>
      <c r="M55" s="5"/>
      <c r="N55" s="5"/>
      <c r="O55" s="5">
        <v>260</v>
      </c>
      <c r="P55" s="5">
        <v>300</v>
      </c>
      <c r="Q55" s="5"/>
      <c r="R55" s="19"/>
      <c r="S55" s="19">
        <f>(O55*$F$54+$G$54)/F$54*1.1</f>
        <v>341.5555555555556</v>
      </c>
      <c r="T55" s="19">
        <f>(P55*$F$54+$G$54)/$F$54*1.1</f>
        <v>385.5555555555556</v>
      </c>
      <c r="U55" s="5"/>
      <c r="V55" s="19"/>
      <c r="W55" s="19">
        <f aca="true" t="shared" si="6" ref="W55:W62">(O55*$F$54+$G$54)/F$54*1.15</f>
        <v>357.0808080808081</v>
      </c>
      <c r="X55" s="19">
        <f aca="true" t="shared" si="7" ref="X55:X62">(P55*$F$54+$G$54)/$F$54*1.15</f>
        <v>403.0808080808081</v>
      </c>
      <c r="Y55" s="5"/>
      <c r="Z55" s="19"/>
      <c r="AA55" s="19">
        <f aca="true" t="shared" si="8" ref="AA55:AA62">(O55*$F$54+$G$54)/F$54*1.2</f>
        <v>372.6060606060606</v>
      </c>
      <c r="AB55" s="19">
        <f aca="true" t="shared" si="9" ref="AB55:AB62">(P55*$F$54+$G$54)/$F$54*1.2</f>
        <v>420.6060606060606</v>
      </c>
    </row>
    <row r="56" spans="1:28" ht="12.75">
      <c r="A56" s="107"/>
      <c r="B56" s="104"/>
      <c r="C56" s="104"/>
      <c r="D56" s="104"/>
      <c r="E56" s="104"/>
      <c r="F56" s="104"/>
      <c r="G56" s="123"/>
      <c r="H56" s="5" t="s">
        <v>43</v>
      </c>
      <c r="I56" s="19">
        <f>((M56*F54)+G54+5000)/F54</f>
        <v>335.75757575757575</v>
      </c>
      <c r="J56" s="19">
        <f>((N56*F54)+G54+5000)/F54</f>
        <v>385.75757575757575</v>
      </c>
      <c r="K56" s="19">
        <f>((O56*F54)+G54+5000)/F54</f>
        <v>340.75757575757575</v>
      </c>
      <c r="L56" s="19">
        <f>((P56*F54)+G54+5000)/F54</f>
        <v>435.75757575757575</v>
      </c>
      <c r="M56" s="5">
        <v>260</v>
      </c>
      <c r="N56" s="5">
        <v>310</v>
      </c>
      <c r="O56" s="5">
        <v>265</v>
      </c>
      <c r="P56" s="5">
        <v>360</v>
      </c>
      <c r="Q56" s="19">
        <f>(M56*F54+G54)/F54*1.1</f>
        <v>341.5555555555556</v>
      </c>
      <c r="R56" s="19">
        <f>(N56*F54+G54)/F54*1.1</f>
        <v>396.5555555555556</v>
      </c>
      <c r="S56" s="19">
        <f>(O56*F54+G54)/F54*1.1</f>
        <v>347.0555555555556</v>
      </c>
      <c r="T56" s="19">
        <f>(P56*F54+G54)/F54*1.1</f>
        <v>451.5555555555556</v>
      </c>
      <c r="U56" s="19">
        <f>(M56*$F$54+$G$54)/$F$54*1.15</f>
        <v>357.0808080808081</v>
      </c>
      <c r="V56" s="19">
        <f>(N56*$F$54+$G$54)/$F$54*1.15</f>
        <v>414.5808080808081</v>
      </c>
      <c r="W56" s="19">
        <f t="shared" si="6"/>
        <v>362.8308080808081</v>
      </c>
      <c r="X56" s="19">
        <f t="shared" si="7"/>
        <v>472.0808080808081</v>
      </c>
      <c r="Y56" s="19">
        <f aca="true" t="shared" si="10" ref="Y56:Z63">(M56*$F$54+$G$54)/$F$54*1.2</f>
        <v>372.6060606060606</v>
      </c>
      <c r="Z56" s="19">
        <f t="shared" si="10"/>
        <v>432.6060606060606</v>
      </c>
      <c r="AA56" s="19">
        <f t="shared" si="8"/>
        <v>378.6060606060606</v>
      </c>
      <c r="AB56" s="19">
        <f t="shared" si="9"/>
        <v>492.6060606060606</v>
      </c>
    </row>
    <row r="57" spans="1:28" ht="12.75">
      <c r="A57" s="107"/>
      <c r="B57" s="104"/>
      <c r="C57" s="104"/>
      <c r="D57" s="104"/>
      <c r="E57" s="104"/>
      <c r="F57" s="104"/>
      <c r="G57" s="123"/>
      <c r="H57" s="5" t="s">
        <v>44</v>
      </c>
      <c r="I57" s="19">
        <f>((M57*F54)+G54+5000)/F54</f>
        <v>335.75757575757575</v>
      </c>
      <c r="J57" s="19">
        <f>((N57*F54)+G54+5000)/F54</f>
        <v>390.75757575757575</v>
      </c>
      <c r="K57" s="19">
        <f>((O57*F54)+G54+5000)/F54</f>
        <v>345.75757575757575</v>
      </c>
      <c r="L57" s="19">
        <f>((P57*F54)+G54+5000)/F54</f>
        <v>440.75757575757575</v>
      </c>
      <c r="M57" s="5">
        <v>260</v>
      </c>
      <c r="N57" s="5">
        <v>315</v>
      </c>
      <c r="O57" s="5">
        <v>270</v>
      </c>
      <c r="P57" s="5">
        <v>365</v>
      </c>
      <c r="Q57" s="19">
        <f>(M57*F54+G54)/F54*1.1</f>
        <v>341.5555555555556</v>
      </c>
      <c r="R57" s="19">
        <f>(N57*F54+G54)/F54*1.1</f>
        <v>402.0555555555556</v>
      </c>
      <c r="S57" s="19">
        <f>(O57*F54+G54)/F54*1.1</f>
        <v>352.5555555555556</v>
      </c>
      <c r="T57" s="19">
        <f>(P57*F54+G54)/F54*1.1</f>
        <v>457.0555555555556</v>
      </c>
      <c r="U57" s="19">
        <f>(M57*F54+G54)/F54*1.15</f>
        <v>357.0808080808081</v>
      </c>
      <c r="V57" s="19">
        <f aca="true" t="shared" si="11" ref="V57:V63">(N57*$F$54+$G$54)/$F$54*1.15</f>
        <v>420.3308080808081</v>
      </c>
      <c r="W57" s="19">
        <f t="shared" si="6"/>
        <v>368.5808080808081</v>
      </c>
      <c r="X57" s="19">
        <f t="shared" si="7"/>
        <v>477.8308080808081</v>
      </c>
      <c r="Y57" s="19">
        <f t="shared" si="10"/>
        <v>372.6060606060606</v>
      </c>
      <c r="Z57" s="19">
        <f t="shared" si="10"/>
        <v>438.6060606060606</v>
      </c>
      <c r="AA57" s="19">
        <f t="shared" si="8"/>
        <v>384.6060606060606</v>
      </c>
      <c r="AB57" s="19">
        <f t="shared" si="9"/>
        <v>498.6060606060606</v>
      </c>
    </row>
    <row r="58" spans="1:28" ht="12.75">
      <c r="A58" s="107"/>
      <c r="B58" s="104"/>
      <c r="C58" s="104"/>
      <c r="D58" s="104"/>
      <c r="E58" s="104"/>
      <c r="F58" s="104"/>
      <c r="G58" s="123"/>
      <c r="H58" s="5" t="s">
        <v>45</v>
      </c>
      <c r="I58" s="19">
        <f>((M58*F54)+G54+5000)/F54</f>
        <v>335.75757575757575</v>
      </c>
      <c r="J58" s="19">
        <f>((N58*F54)+G54+5000)/F54</f>
        <v>390.75757575757575</v>
      </c>
      <c r="K58" s="19">
        <f>((O58*F54)+G54+5000)/F54</f>
        <v>345.75757575757575</v>
      </c>
      <c r="L58" s="19">
        <f>((P58*F54)+G54+5000)/F54</f>
        <v>440.75757575757575</v>
      </c>
      <c r="M58" s="5">
        <v>260</v>
      </c>
      <c r="N58" s="5">
        <v>315</v>
      </c>
      <c r="O58" s="5">
        <v>270</v>
      </c>
      <c r="P58" s="5">
        <v>365</v>
      </c>
      <c r="Q58" s="19">
        <f>(M58*F54+G54)/F54*1.1</f>
        <v>341.5555555555556</v>
      </c>
      <c r="R58" s="19">
        <f>(N58*F54+G54)/F54*1.1</f>
        <v>402.0555555555556</v>
      </c>
      <c r="S58" s="19">
        <f>(O58*F54+G54)/F54*1.1</f>
        <v>352.5555555555556</v>
      </c>
      <c r="T58" s="19">
        <f>(P58*F54+G54)/F54*1.1</f>
        <v>457.0555555555556</v>
      </c>
      <c r="U58" s="19">
        <f>(M58*F54+G54)/F54*1.15</f>
        <v>357.0808080808081</v>
      </c>
      <c r="V58" s="19">
        <f t="shared" si="11"/>
        <v>420.3308080808081</v>
      </c>
      <c r="W58" s="19">
        <f t="shared" si="6"/>
        <v>368.5808080808081</v>
      </c>
      <c r="X58" s="19">
        <f t="shared" si="7"/>
        <v>477.8308080808081</v>
      </c>
      <c r="Y58" s="19">
        <f t="shared" si="10"/>
        <v>372.6060606060606</v>
      </c>
      <c r="Z58" s="19">
        <f t="shared" si="10"/>
        <v>438.6060606060606</v>
      </c>
      <c r="AA58" s="19">
        <f t="shared" si="8"/>
        <v>384.6060606060606</v>
      </c>
      <c r="AB58" s="19">
        <f t="shared" si="9"/>
        <v>498.6060606060606</v>
      </c>
    </row>
    <row r="59" spans="1:28" ht="12.75">
      <c r="A59" s="107"/>
      <c r="B59" s="104"/>
      <c r="C59" s="104"/>
      <c r="D59" s="104"/>
      <c r="E59" s="104"/>
      <c r="F59" s="104"/>
      <c r="G59" s="123"/>
      <c r="H59" s="5" t="s">
        <v>46</v>
      </c>
      <c r="I59" s="19">
        <f>((M59*F54)+G54+5000)/F54</f>
        <v>340.75757575757575</v>
      </c>
      <c r="J59" s="19">
        <f>((N59*F54)+G54+5000)/F54</f>
        <v>400.75757575757575</v>
      </c>
      <c r="K59" s="19">
        <f>((O59*F54)+G54+5000)/F54</f>
        <v>345.75757575757575</v>
      </c>
      <c r="L59" s="19">
        <f>((P59*F54)+G54+5000)/F54</f>
        <v>450.75757575757575</v>
      </c>
      <c r="M59" s="5">
        <v>265</v>
      </c>
      <c r="N59" s="5">
        <v>325</v>
      </c>
      <c r="O59" s="5">
        <v>270</v>
      </c>
      <c r="P59" s="5">
        <v>375</v>
      </c>
      <c r="Q59" s="19">
        <f>(M59*F54+G54)/F54*1.1</f>
        <v>347.0555555555556</v>
      </c>
      <c r="R59" s="19">
        <f>(N59*F54+G54)/F54*1.1</f>
        <v>413.0555555555556</v>
      </c>
      <c r="S59" s="19">
        <f>(O59*F54+G54)/F54*1.1</f>
        <v>352.5555555555556</v>
      </c>
      <c r="T59" s="19">
        <f>(P59*F54+G54)/F54*1.1</f>
        <v>468.0555555555556</v>
      </c>
      <c r="U59" s="19">
        <f>(M59*F54+G54)/F54*1.15</f>
        <v>362.8308080808081</v>
      </c>
      <c r="V59" s="19">
        <f t="shared" si="11"/>
        <v>431.8308080808081</v>
      </c>
      <c r="W59" s="19">
        <f t="shared" si="6"/>
        <v>368.5808080808081</v>
      </c>
      <c r="X59" s="19">
        <f t="shared" si="7"/>
        <v>489.3308080808081</v>
      </c>
      <c r="Y59" s="19">
        <f t="shared" si="10"/>
        <v>378.6060606060606</v>
      </c>
      <c r="Z59" s="19">
        <f t="shared" si="10"/>
        <v>450.6060606060606</v>
      </c>
      <c r="AA59" s="19">
        <f t="shared" si="8"/>
        <v>384.6060606060606</v>
      </c>
      <c r="AB59" s="19">
        <f t="shared" si="9"/>
        <v>510.6060606060606</v>
      </c>
    </row>
    <row r="60" spans="1:28" ht="12.75">
      <c r="A60" s="107"/>
      <c r="B60" s="104"/>
      <c r="C60" s="104"/>
      <c r="D60" s="104"/>
      <c r="E60" s="104"/>
      <c r="F60" s="104"/>
      <c r="G60" s="123"/>
      <c r="H60" s="5" t="s">
        <v>47</v>
      </c>
      <c r="I60" s="19">
        <f>((M60*F54)+G54+5000)/F54</f>
        <v>340.75757575757575</v>
      </c>
      <c r="J60" s="19">
        <f>((N60*F54)+G54+5000)/F54</f>
        <v>400.75757575757575</v>
      </c>
      <c r="K60" s="19">
        <f>((O60*F54)+G54+5000)/F54</f>
        <v>345.75757575757575</v>
      </c>
      <c r="L60" s="19">
        <f>((P60*F54)+G54+5000)/F54</f>
        <v>450.75757575757575</v>
      </c>
      <c r="M60" s="5">
        <v>265</v>
      </c>
      <c r="N60" s="5">
        <v>325</v>
      </c>
      <c r="O60" s="5">
        <v>270</v>
      </c>
      <c r="P60" s="5">
        <v>375</v>
      </c>
      <c r="Q60" s="19">
        <f>(M60*F54+G54)/F54*1.1</f>
        <v>347.0555555555556</v>
      </c>
      <c r="R60" s="19">
        <f>(N60*F54+G54)/F54*1.1</f>
        <v>413.0555555555556</v>
      </c>
      <c r="S60" s="19">
        <f>(O60*F54+G54)/F54*1.1</f>
        <v>352.5555555555556</v>
      </c>
      <c r="T60" s="19">
        <f>(P60*F54+G54)/F54*1.1</f>
        <v>468.0555555555556</v>
      </c>
      <c r="U60" s="19">
        <f>(M60*F54+G54)/F54*1.15</f>
        <v>362.8308080808081</v>
      </c>
      <c r="V60" s="19">
        <f t="shared" si="11"/>
        <v>431.8308080808081</v>
      </c>
      <c r="W60" s="19">
        <f t="shared" si="6"/>
        <v>368.5808080808081</v>
      </c>
      <c r="X60" s="19">
        <f t="shared" si="7"/>
        <v>489.3308080808081</v>
      </c>
      <c r="Y60" s="19">
        <f t="shared" si="10"/>
        <v>378.6060606060606</v>
      </c>
      <c r="Z60" s="19">
        <f t="shared" si="10"/>
        <v>450.6060606060606</v>
      </c>
      <c r="AA60" s="19">
        <f t="shared" si="8"/>
        <v>384.6060606060606</v>
      </c>
      <c r="AB60" s="19">
        <f t="shared" si="9"/>
        <v>510.6060606060606</v>
      </c>
    </row>
    <row r="61" spans="1:28" ht="12.75">
      <c r="A61" s="107"/>
      <c r="B61" s="104"/>
      <c r="C61" s="104"/>
      <c r="D61" s="104"/>
      <c r="E61" s="104"/>
      <c r="F61" s="104"/>
      <c r="G61" s="123"/>
      <c r="H61" s="5" t="s">
        <v>48</v>
      </c>
      <c r="I61" s="19">
        <f>((M61*F54)+G54+5000)/F54</f>
        <v>345.75757575757575</v>
      </c>
      <c r="J61" s="19">
        <f>((N61*F54)+G54+5000)/F54</f>
        <v>410.75757575757575</v>
      </c>
      <c r="K61" s="19">
        <f>((O61*F54)+G54+5000)/F54</f>
        <v>345.75757575757575</v>
      </c>
      <c r="L61" s="19">
        <f>((P61*F54)+G54+5000)/F54</f>
        <v>455.75757575757575</v>
      </c>
      <c r="M61" s="5">
        <v>270</v>
      </c>
      <c r="N61" s="5">
        <v>335</v>
      </c>
      <c r="O61" s="5">
        <v>270</v>
      </c>
      <c r="P61" s="5">
        <v>380</v>
      </c>
      <c r="Q61" s="19">
        <f>(M61*F54+G54)/F54*1.1</f>
        <v>352.5555555555556</v>
      </c>
      <c r="R61" s="19">
        <f>(N61*F54+G54)/F54*1.1</f>
        <v>424.0555555555556</v>
      </c>
      <c r="S61" s="19">
        <f>(O61*F54+G54)/F54*1.1</f>
        <v>352.5555555555556</v>
      </c>
      <c r="T61" s="19">
        <f>(P61*F54+G54)/F54*1.1</f>
        <v>473.5555555555556</v>
      </c>
      <c r="U61" s="19">
        <f>(M61*F54+G54)/F54*1.15</f>
        <v>368.5808080808081</v>
      </c>
      <c r="V61" s="19">
        <f t="shared" si="11"/>
        <v>443.3308080808081</v>
      </c>
      <c r="W61" s="19">
        <f t="shared" si="6"/>
        <v>368.5808080808081</v>
      </c>
      <c r="X61" s="19">
        <f t="shared" si="7"/>
        <v>495.0808080808081</v>
      </c>
      <c r="Y61" s="19">
        <f t="shared" si="10"/>
        <v>384.6060606060606</v>
      </c>
      <c r="Z61" s="19">
        <f t="shared" si="10"/>
        <v>462.6060606060606</v>
      </c>
      <c r="AA61" s="19">
        <f t="shared" si="8"/>
        <v>384.6060606060606</v>
      </c>
      <c r="AB61" s="19">
        <f t="shared" si="9"/>
        <v>516.6060606060606</v>
      </c>
    </row>
    <row r="62" spans="1:28" ht="12.75">
      <c r="A62" s="107"/>
      <c r="B62" s="104"/>
      <c r="C62" s="104"/>
      <c r="D62" s="104"/>
      <c r="E62" s="104"/>
      <c r="F62" s="104"/>
      <c r="G62" s="123"/>
      <c r="H62" s="5" t="s">
        <v>49</v>
      </c>
      <c r="I62" s="19">
        <f>((M62*F54)+G54+5000)/F54</f>
        <v>355.75757575757575</v>
      </c>
      <c r="J62" s="19">
        <f>((N62*F54)+G54+5000)/F54</f>
        <v>445.75757575757575</v>
      </c>
      <c r="K62" s="19">
        <f>((O62*F54)+G54+5000)/F54</f>
        <v>355.75757575757575</v>
      </c>
      <c r="L62" s="19">
        <f>((P62*F54)+G54+5000)/F54</f>
        <v>505.75757575757575</v>
      </c>
      <c r="M62" s="5">
        <v>280</v>
      </c>
      <c r="N62" s="5">
        <v>370</v>
      </c>
      <c r="O62" s="5">
        <v>280</v>
      </c>
      <c r="P62" s="5">
        <v>430</v>
      </c>
      <c r="Q62" s="19">
        <f>(M62*F54+G54)/F54*1.1</f>
        <v>363.5555555555556</v>
      </c>
      <c r="R62" s="19">
        <f>(N62*F54+G54)/F54*1.1</f>
        <v>462.5555555555556</v>
      </c>
      <c r="S62" s="19">
        <f>(O62*F54+G54)/F54*1.1</f>
        <v>363.5555555555556</v>
      </c>
      <c r="T62" s="19">
        <f>(P62*F54+G54)/F54*1.1</f>
        <v>528.5555555555557</v>
      </c>
      <c r="U62" s="19">
        <f>(M62*F54+G54)/F54*1.15</f>
        <v>380.0808080808081</v>
      </c>
      <c r="V62" s="19">
        <f t="shared" si="11"/>
        <v>483.5808080808081</v>
      </c>
      <c r="W62" s="19">
        <f t="shared" si="6"/>
        <v>380.0808080808081</v>
      </c>
      <c r="X62" s="19">
        <f t="shared" si="7"/>
        <v>552.5808080808081</v>
      </c>
      <c r="Y62" s="19">
        <f t="shared" si="10"/>
        <v>396.6060606060606</v>
      </c>
      <c r="Z62" s="19">
        <f t="shared" si="10"/>
        <v>504.6060606060606</v>
      </c>
      <c r="AA62" s="19">
        <f t="shared" si="8"/>
        <v>396.6060606060606</v>
      </c>
      <c r="AB62" s="19">
        <f t="shared" si="9"/>
        <v>576.6060606060606</v>
      </c>
    </row>
    <row r="63" spans="1:28" ht="12.75">
      <c r="A63" s="107"/>
      <c r="B63" s="104"/>
      <c r="C63" s="104"/>
      <c r="D63" s="104"/>
      <c r="E63" s="104"/>
      <c r="F63" s="104"/>
      <c r="G63" s="123"/>
      <c r="H63" s="5" t="s">
        <v>50</v>
      </c>
      <c r="I63" s="19">
        <f>((M63*F54)+G54+5000)/F54</f>
        <v>345.75757575757575</v>
      </c>
      <c r="J63" s="19">
        <f>((N63*F54)+G54+5000)/F54</f>
        <v>440.75757575757575</v>
      </c>
      <c r="K63" s="5"/>
      <c r="L63" s="5"/>
      <c r="M63" s="5">
        <v>270</v>
      </c>
      <c r="N63" s="5">
        <v>365</v>
      </c>
      <c r="O63" s="5"/>
      <c r="P63" s="5"/>
      <c r="Q63" s="19">
        <f>(M63*F54+G54)/F54*1.1</f>
        <v>352.5555555555556</v>
      </c>
      <c r="R63" s="19">
        <f>(N63*F54+G54)/F54*1.1</f>
        <v>457.0555555555556</v>
      </c>
      <c r="S63" s="5"/>
      <c r="T63" s="5"/>
      <c r="U63" s="19">
        <f>(M63*F54+G54)/F54*1.15</f>
        <v>368.5808080808081</v>
      </c>
      <c r="V63" s="19">
        <f t="shared" si="11"/>
        <v>477.8308080808081</v>
      </c>
      <c r="W63" s="5"/>
      <c r="X63" s="5"/>
      <c r="Y63" s="19">
        <f t="shared" si="10"/>
        <v>384.6060606060606</v>
      </c>
      <c r="Z63" s="19">
        <f t="shared" si="10"/>
        <v>498.6060606060606</v>
      </c>
      <c r="AA63" s="5"/>
      <c r="AB63" s="5"/>
    </row>
    <row r="64" spans="1:28" ht="12.75">
      <c r="A64" s="108"/>
      <c r="B64" s="105"/>
      <c r="C64" s="105"/>
      <c r="D64" s="105"/>
      <c r="E64" s="105"/>
      <c r="F64" s="105"/>
      <c r="G64" s="12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46.5" customHeight="1">
      <c r="A65" s="21" t="s">
        <v>115</v>
      </c>
      <c r="B65" s="13" t="s">
        <v>52</v>
      </c>
      <c r="C65" s="13">
        <v>120</v>
      </c>
      <c r="D65" s="13">
        <v>15</v>
      </c>
      <c r="E65" s="13">
        <v>1825</v>
      </c>
      <c r="F65" s="13">
        <v>165</v>
      </c>
      <c r="G65" s="13">
        <v>10000</v>
      </c>
      <c r="H65" s="5" t="s">
        <v>42</v>
      </c>
      <c r="I65" s="19">
        <f>((M65*F65)+G65+5000)/F65</f>
        <v>410.90909090909093</v>
      </c>
      <c r="J65" s="5"/>
      <c r="K65" s="5"/>
      <c r="L65" s="5"/>
      <c r="M65" s="5">
        <v>320</v>
      </c>
      <c r="N65" s="5"/>
      <c r="O65" s="5"/>
      <c r="P65" s="5"/>
      <c r="Q65" s="19">
        <f>(M65*F65+G65)/F65*1.1</f>
        <v>418.66666666666674</v>
      </c>
      <c r="R65" s="5"/>
      <c r="S65" s="5"/>
      <c r="T65" s="5"/>
      <c r="U65" s="19">
        <f>(M65*F65+G65)/F65*1.15</f>
        <v>437.6969696969697</v>
      </c>
      <c r="V65" s="5"/>
      <c r="W65" s="5"/>
      <c r="X65" s="5"/>
      <c r="Y65" s="19">
        <v>525</v>
      </c>
      <c r="Z65" s="5"/>
      <c r="AA65" s="5"/>
      <c r="AB65" s="5"/>
    </row>
    <row r="67" spans="1:28" ht="12.75">
      <c r="A67" s="120" t="s">
        <v>156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</row>
  </sheetData>
  <sheetProtection/>
  <mergeCells count="139">
    <mergeCell ref="Z40:Z42"/>
    <mergeCell ref="AA40:AA42"/>
    <mergeCell ref="X40:X42"/>
    <mergeCell ref="Y40:Y42"/>
    <mergeCell ref="R40:R42"/>
    <mergeCell ref="S40:S42"/>
    <mergeCell ref="T40:T42"/>
    <mergeCell ref="U40:U42"/>
    <mergeCell ref="V40:V42"/>
    <mergeCell ref="W40:W42"/>
    <mergeCell ref="Q38:T38"/>
    <mergeCell ref="U38:X38"/>
    <mergeCell ref="Y38:AB38"/>
    <mergeCell ref="Y39:Z39"/>
    <mergeCell ref="AA39:AB39"/>
    <mergeCell ref="U39:V39"/>
    <mergeCell ref="W39:X39"/>
    <mergeCell ref="Q39:R39"/>
    <mergeCell ref="S39:T39"/>
    <mergeCell ref="A1:Q1"/>
    <mergeCell ref="I10:J10"/>
    <mergeCell ref="K10:L10"/>
    <mergeCell ref="I9:L9"/>
    <mergeCell ref="H9:H11"/>
    <mergeCell ref="A9:A11"/>
    <mergeCell ref="B9:B11"/>
    <mergeCell ref="C9:C11"/>
    <mergeCell ref="D9:D11"/>
    <mergeCell ref="E9:E11"/>
    <mergeCell ref="A16:A17"/>
    <mergeCell ref="G9:G11"/>
    <mergeCell ref="B14:B15"/>
    <mergeCell ref="C14:C15"/>
    <mergeCell ref="D14:D15"/>
    <mergeCell ref="E14:E15"/>
    <mergeCell ref="D16:D17"/>
    <mergeCell ref="E16:E17"/>
    <mergeCell ref="B16:B17"/>
    <mergeCell ref="H12:H25"/>
    <mergeCell ref="A12:A13"/>
    <mergeCell ref="B12:B13"/>
    <mergeCell ref="C12:C13"/>
    <mergeCell ref="D12:D13"/>
    <mergeCell ref="E12:E13"/>
    <mergeCell ref="G12:G13"/>
    <mergeCell ref="A14:A15"/>
    <mergeCell ref="A18:A19"/>
    <mergeCell ref="B18:B19"/>
    <mergeCell ref="C18:C19"/>
    <mergeCell ref="D18:D19"/>
    <mergeCell ref="G16:G17"/>
    <mergeCell ref="F14:F15"/>
    <mergeCell ref="F16:F17"/>
    <mergeCell ref="F18:F19"/>
    <mergeCell ref="C16:C17"/>
    <mergeCell ref="G14:G15"/>
    <mergeCell ref="C30:C31"/>
    <mergeCell ref="N9:Q9"/>
    <mergeCell ref="N10:O10"/>
    <mergeCell ref="P10:Q10"/>
    <mergeCell ref="F9:F11"/>
    <mergeCell ref="E18:E19"/>
    <mergeCell ref="G18:G19"/>
    <mergeCell ref="M9:M11"/>
    <mergeCell ref="M12:M21"/>
    <mergeCell ref="F12:F13"/>
    <mergeCell ref="D28:D29"/>
    <mergeCell ref="E43:E53"/>
    <mergeCell ref="F43:F53"/>
    <mergeCell ref="A54:A64"/>
    <mergeCell ref="B54:B64"/>
    <mergeCell ref="C54:C64"/>
    <mergeCell ref="D54:D64"/>
    <mergeCell ref="E54:E64"/>
    <mergeCell ref="F54:F64"/>
    <mergeCell ref="D34:D36"/>
    <mergeCell ref="D30:D31"/>
    <mergeCell ref="A43:A53"/>
    <mergeCell ref="B43:B53"/>
    <mergeCell ref="C43:C53"/>
    <mergeCell ref="D43:D53"/>
    <mergeCell ref="A28:A33"/>
    <mergeCell ref="B28:B29"/>
    <mergeCell ref="B30:B31"/>
    <mergeCell ref="B32:B33"/>
    <mergeCell ref="C28:C29"/>
    <mergeCell ref="A38:A42"/>
    <mergeCell ref="B38:B42"/>
    <mergeCell ref="C38:C42"/>
    <mergeCell ref="D38:D42"/>
    <mergeCell ref="A34:A36"/>
    <mergeCell ref="B34:B36"/>
    <mergeCell ref="C34:C36"/>
    <mergeCell ref="A37:AB37"/>
    <mergeCell ref="Q40:Q42"/>
    <mergeCell ref="AB40:AB42"/>
    <mergeCell ref="K39:L39"/>
    <mergeCell ref="I40:I42"/>
    <mergeCell ref="J40:J42"/>
    <mergeCell ref="K40:K42"/>
    <mergeCell ref="L40:L42"/>
    <mergeCell ref="D32:D33"/>
    <mergeCell ref="R8:U8"/>
    <mergeCell ref="E38:E42"/>
    <mergeCell ref="M40:M42"/>
    <mergeCell ref="N40:N42"/>
    <mergeCell ref="M27:M36"/>
    <mergeCell ref="E28:E33"/>
    <mergeCell ref="F28:F33"/>
    <mergeCell ref="G28:G33"/>
    <mergeCell ref="O40:O42"/>
    <mergeCell ref="H38:H42"/>
    <mergeCell ref="A8:Q8"/>
    <mergeCell ref="M38:P38"/>
    <mergeCell ref="I38:L38"/>
    <mergeCell ref="F38:F42"/>
    <mergeCell ref="E34:E36"/>
    <mergeCell ref="F34:F36"/>
    <mergeCell ref="G34:G36"/>
    <mergeCell ref="C32:C33"/>
    <mergeCell ref="P40:P42"/>
    <mergeCell ref="M39:N39"/>
    <mergeCell ref="V8:Y8"/>
    <mergeCell ref="Z9:AC9"/>
    <mergeCell ref="Z10:AA10"/>
    <mergeCell ref="AB10:AC10"/>
    <mergeCell ref="Z8:AC8"/>
    <mergeCell ref="X10:Y10"/>
    <mergeCell ref="V10:W10"/>
    <mergeCell ref="A67:AB67"/>
    <mergeCell ref="R9:U9"/>
    <mergeCell ref="R10:S10"/>
    <mergeCell ref="T10:U10"/>
    <mergeCell ref="V9:Y9"/>
    <mergeCell ref="G43:G53"/>
    <mergeCell ref="G54:G64"/>
    <mergeCell ref="G38:G42"/>
    <mergeCell ref="O39:P39"/>
    <mergeCell ref="I39:J3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7">
      <selection activeCell="E49" sqref="E49"/>
    </sheetView>
  </sheetViews>
  <sheetFormatPr defaultColWidth="9.00390625" defaultRowHeight="12.75"/>
  <cols>
    <col min="1" max="1" width="20.25390625" style="0" customWidth="1"/>
    <col min="2" max="2" width="16.00390625" style="0" customWidth="1"/>
    <col min="3" max="3" width="7.00390625" style="0" customWidth="1"/>
    <col min="4" max="4" width="7.75390625" style="0" customWidth="1"/>
    <col min="8" max="8" width="13.375" style="0" customWidth="1"/>
    <col min="9" max="9" width="12.625" style="0" hidden="1" customWidth="1"/>
    <col min="10" max="10" width="0" style="0" hidden="1" customWidth="1"/>
    <col min="11" max="11" width="12.00390625" style="0" hidden="1" customWidth="1"/>
    <col min="12" max="12" width="0" style="0" hidden="1" customWidth="1"/>
    <col min="13" max="13" width="12.125" style="0" hidden="1" customWidth="1"/>
    <col min="14" max="14" width="12.00390625" style="0" hidden="1" customWidth="1"/>
    <col min="15" max="15" width="12.375" style="0" hidden="1" customWidth="1"/>
    <col min="16" max="16" width="12.25390625" style="0" hidden="1" customWidth="1"/>
    <col min="17" max="17" width="13.25390625" style="0" hidden="1" customWidth="1"/>
    <col min="18" max="18" width="0" style="0" hidden="1" customWidth="1"/>
    <col min="19" max="19" width="13.375" style="0" hidden="1" customWidth="1"/>
    <col min="20" max="20" width="0" style="0" hidden="1" customWidth="1"/>
    <col min="21" max="21" width="12.25390625" style="0" hidden="1" customWidth="1"/>
    <col min="22" max="22" width="0" style="0" hidden="1" customWidth="1"/>
    <col min="23" max="23" width="12.125" style="0" hidden="1" customWidth="1"/>
    <col min="24" max="25" width="9.875" style="0" hidden="1" customWidth="1"/>
    <col min="26" max="26" width="12.125" style="0" customWidth="1"/>
    <col min="27" max="27" width="12.375" style="0" customWidth="1"/>
    <col min="28" max="28" width="12.25390625" style="0" customWidth="1"/>
  </cols>
  <sheetData>
    <row r="1" spans="1:17" ht="18.75">
      <c r="A1" s="96" t="s">
        <v>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ht="12.75">
      <c r="Q2" s="25"/>
    </row>
    <row r="3" spans="1:17" ht="15">
      <c r="A3" s="24" t="s">
        <v>116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5" spans="1:17" s="8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ht="12.75">
      <c r="A6" s="9" t="s">
        <v>95</v>
      </c>
    </row>
    <row r="7" ht="12.75">
      <c r="A7" s="9"/>
    </row>
    <row r="8" spans="1:29" ht="18.75">
      <c r="A8" s="140" t="s">
        <v>117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41"/>
      <c r="R8" s="117" t="s">
        <v>118</v>
      </c>
      <c r="S8" s="93"/>
      <c r="T8" s="93"/>
      <c r="U8" s="94"/>
      <c r="V8" s="117" t="s">
        <v>119</v>
      </c>
      <c r="W8" s="93"/>
      <c r="X8" s="93"/>
      <c r="Y8" s="94"/>
      <c r="Z8" s="133" t="s">
        <v>107</v>
      </c>
      <c r="AA8" s="134"/>
      <c r="AB8" s="134"/>
      <c r="AC8" s="135"/>
    </row>
    <row r="9" spans="1:29" ht="12.75" customHeight="1">
      <c r="A9" s="110" t="s">
        <v>100</v>
      </c>
      <c r="B9" s="91" t="s">
        <v>101</v>
      </c>
      <c r="C9" s="91" t="s">
        <v>102</v>
      </c>
      <c r="D9" s="91" t="s">
        <v>105</v>
      </c>
      <c r="E9" s="91" t="s">
        <v>106</v>
      </c>
      <c r="F9" s="91" t="s">
        <v>109</v>
      </c>
      <c r="G9" s="91" t="s">
        <v>103</v>
      </c>
      <c r="H9" s="91" t="s">
        <v>104</v>
      </c>
      <c r="I9" s="91" t="s">
        <v>121</v>
      </c>
      <c r="J9" s="91"/>
      <c r="K9" s="91"/>
      <c r="L9" s="91"/>
      <c r="M9" s="91" t="s">
        <v>79</v>
      </c>
      <c r="N9" s="91" t="s">
        <v>107</v>
      </c>
      <c r="O9" s="91"/>
      <c r="P9" s="91"/>
      <c r="Q9" s="91"/>
      <c r="R9" s="91" t="s">
        <v>107</v>
      </c>
      <c r="S9" s="91"/>
      <c r="T9" s="91"/>
      <c r="U9" s="91"/>
      <c r="V9" s="91" t="s">
        <v>107</v>
      </c>
      <c r="W9" s="91"/>
      <c r="X9" s="91"/>
      <c r="Y9" s="91"/>
      <c r="Z9" s="136"/>
      <c r="AA9" s="137"/>
      <c r="AB9" s="137"/>
      <c r="AC9" s="138"/>
    </row>
    <row r="10" spans="1:29" ht="12.75" customHeight="1">
      <c r="A10" s="110"/>
      <c r="B10" s="91"/>
      <c r="C10" s="91"/>
      <c r="D10" s="91"/>
      <c r="E10" s="91"/>
      <c r="F10" s="91"/>
      <c r="G10" s="91"/>
      <c r="H10" s="91"/>
      <c r="I10" s="91" t="s">
        <v>98</v>
      </c>
      <c r="J10" s="91"/>
      <c r="K10" s="91" t="s">
        <v>99</v>
      </c>
      <c r="L10" s="91"/>
      <c r="M10" s="91"/>
      <c r="N10" s="91" t="s">
        <v>98</v>
      </c>
      <c r="O10" s="91"/>
      <c r="P10" s="91" t="s">
        <v>99</v>
      </c>
      <c r="Q10" s="91"/>
      <c r="R10" s="91" t="s">
        <v>98</v>
      </c>
      <c r="S10" s="91"/>
      <c r="T10" s="91" t="s">
        <v>99</v>
      </c>
      <c r="U10" s="91"/>
      <c r="V10" s="91" t="s">
        <v>98</v>
      </c>
      <c r="W10" s="91"/>
      <c r="X10" s="91" t="s">
        <v>99</v>
      </c>
      <c r="Y10" s="91"/>
      <c r="Z10" s="91" t="s">
        <v>98</v>
      </c>
      <c r="AA10" s="91"/>
      <c r="AB10" s="91" t="s">
        <v>99</v>
      </c>
      <c r="AC10" s="91"/>
    </row>
    <row r="11" spans="1:29" ht="38.25">
      <c r="A11" s="149"/>
      <c r="B11" s="143"/>
      <c r="C11" s="143"/>
      <c r="D11" s="143"/>
      <c r="E11" s="143"/>
      <c r="F11" s="143"/>
      <c r="G11" s="143"/>
      <c r="H11" s="143"/>
      <c r="I11" s="12" t="s">
        <v>96</v>
      </c>
      <c r="J11" s="12" t="s">
        <v>97</v>
      </c>
      <c r="K11" s="12" t="s">
        <v>96</v>
      </c>
      <c r="L11" s="12" t="s">
        <v>97</v>
      </c>
      <c r="M11" s="143"/>
      <c r="N11" s="12" t="s">
        <v>96</v>
      </c>
      <c r="O11" s="12" t="s">
        <v>97</v>
      </c>
      <c r="P11" s="12" t="s">
        <v>96</v>
      </c>
      <c r="Q11" s="12" t="s">
        <v>97</v>
      </c>
      <c r="R11" s="12" t="s">
        <v>96</v>
      </c>
      <c r="S11" s="12" t="s">
        <v>97</v>
      </c>
      <c r="T11" s="12" t="s">
        <v>96</v>
      </c>
      <c r="U11" s="12" t="s">
        <v>97</v>
      </c>
      <c r="V11" s="12" t="s">
        <v>96</v>
      </c>
      <c r="W11" s="12" t="s">
        <v>97</v>
      </c>
      <c r="X11" s="12" t="s">
        <v>96</v>
      </c>
      <c r="Y11" s="12" t="s">
        <v>97</v>
      </c>
      <c r="Z11" s="12" t="s">
        <v>96</v>
      </c>
      <c r="AA11" s="12" t="s">
        <v>97</v>
      </c>
      <c r="AB11" s="12" t="s">
        <v>96</v>
      </c>
      <c r="AC11" s="12" t="s">
        <v>97</v>
      </c>
    </row>
    <row r="12" spans="1:29" ht="12.75">
      <c r="A12" s="147" t="s">
        <v>32</v>
      </c>
      <c r="B12" s="144" t="s">
        <v>37</v>
      </c>
      <c r="C12" s="144">
        <v>2.8</v>
      </c>
      <c r="D12" s="144">
        <v>50</v>
      </c>
      <c r="E12" s="144">
        <v>12.96</v>
      </c>
      <c r="F12" s="144">
        <v>142.56</v>
      </c>
      <c r="G12" s="144">
        <v>1840</v>
      </c>
      <c r="H12" s="146" t="s">
        <v>108</v>
      </c>
      <c r="I12" s="19"/>
      <c r="J12" s="19">
        <f>((O12*F12)+M12+5000)/F12</f>
        <v>500.2188552188553</v>
      </c>
      <c r="K12" s="5"/>
      <c r="L12" s="19"/>
      <c r="M12" s="103">
        <v>10000</v>
      </c>
      <c r="N12" s="5"/>
      <c r="O12" s="5">
        <v>395</v>
      </c>
      <c r="P12" s="5"/>
      <c r="Q12" s="5"/>
      <c r="R12" s="19"/>
      <c r="S12" s="19">
        <f>(O12*F12+M12)/F12*1.1</f>
        <v>511.6604938271606</v>
      </c>
      <c r="T12" s="5"/>
      <c r="U12" s="19"/>
      <c r="V12" s="19"/>
      <c r="W12" s="19">
        <f>(O12*F12+M12)/F12*1.15</f>
        <v>534.9177890011224</v>
      </c>
      <c r="X12" s="5"/>
      <c r="Y12" s="19"/>
      <c r="Z12" s="19"/>
      <c r="AA12" s="19">
        <f>(O12*F12+M12)/F12*1.2</f>
        <v>558.1750841750843</v>
      </c>
      <c r="AB12" s="5"/>
      <c r="AC12" s="19"/>
    </row>
    <row r="13" spans="1:29" ht="12.75">
      <c r="A13" s="148"/>
      <c r="B13" s="145"/>
      <c r="C13" s="145"/>
      <c r="D13" s="145"/>
      <c r="E13" s="145"/>
      <c r="F13" s="145"/>
      <c r="G13" s="145"/>
      <c r="H13" s="146"/>
      <c r="I13" s="19"/>
      <c r="J13" s="19"/>
      <c r="K13" s="19">
        <f>((P13*F12)+M12+5000)/F12</f>
        <v>595.2188552188552</v>
      </c>
      <c r="L13" s="19">
        <f>((Q13*F12)+M12+5000)/F12</f>
        <v>705.2188552188552</v>
      </c>
      <c r="M13" s="104"/>
      <c r="N13" s="5"/>
      <c r="O13" s="5"/>
      <c r="P13" s="5">
        <v>490</v>
      </c>
      <c r="Q13" s="5">
        <v>600</v>
      </c>
      <c r="R13" s="19"/>
      <c r="S13" s="19"/>
      <c r="T13" s="19">
        <f>(P13*F12+M12)/F12*1.1</f>
        <v>616.1604938271604</v>
      </c>
      <c r="U13" s="19">
        <f>(Q13*F12+M12)/F12*1.1</f>
        <v>737.1604938271606</v>
      </c>
      <c r="V13" s="19"/>
      <c r="W13" s="19"/>
      <c r="X13" s="19">
        <f>(P13*F12+M12)/F12*1.15</f>
        <v>644.1677890011222</v>
      </c>
      <c r="Y13" s="19">
        <f>(Q13*F12+M12)/F12*1.15</f>
        <v>770.6677890011223</v>
      </c>
      <c r="Z13" s="19"/>
      <c r="AA13" s="19"/>
      <c r="AB13" s="19">
        <f>(P13*F12+M12)/F12*1.2</f>
        <v>672.1750841750841</v>
      </c>
      <c r="AC13" s="19">
        <f>(Q13*F12+M12)/F12*1.2</f>
        <v>804.1750841750842</v>
      </c>
    </row>
    <row r="14" spans="1:29" ht="12.75">
      <c r="A14" s="147" t="s">
        <v>33</v>
      </c>
      <c r="B14" s="144" t="s">
        <v>38</v>
      </c>
      <c r="C14" s="144">
        <v>3.3</v>
      </c>
      <c r="D14" s="144">
        <v>39.5</v>
      </c>
      <c r="E14" s="144">
        <v>12.15</v>
      </c>
      <c r="F14" s="144">
        <v>145.8</v>
      </c>
      <c r="G14" s="144">
        <v>1605</v>
      </c>
      <c r="H14" s="146"/>
      <c r="I14" s="19">
        <f>((N14*F12)+M12+5000)/F12</f>
        <v>525.2188552188553</v>
      </c>
      <c r="J14" s="19">
        <f>((O14*F12)+M12+5000)/F12</f>
        <v>560.2188552188552</v>
      </c>
      <c r="K14" s="19">
        <f>((P14*F12)+M12+5000)/F12</f>
        <v>625.2188552188552</v>
      </c>
      <c r="L14" s="19">
        <f>((Q14*F12)+M12+5000)/F12</f>
        <v>765.2188552188552</v>
      </c>
      <c r="M14" s="104"/>
      <c r="N14" s="5">
        <v>420</v>
      </c>
      <c r="O14" s="5">
        <v>455</v>
      </c>
      <c r="P14" s="5">
        <v>520</v>
      </c>
      <c r="Q14" s="5">
        <v>660</v>
      </c>
      <c r="R14" s="19">
        <f>(N14*F12+M12)/F12*1.1</f>
        <v>539.1604938271606</v>
      </c>
      <c r="S14" s="19">
        <f>(O14*F12+M12)/F12*1.1</f>
        <v>577.6604938271606</v>
      </c>
      <c r="T14" s="19">
        <f>(P14*F12+M12)/F12*1.1</f>
        <v>649.1604938271606</v>
      </c>
      <c r="U14" s="19">
        <f>(Q14*F12+M12)/F12*1.1</f>
        <v>803.1604938271606</v>
      </c>
      <c r="V14" s="19">
        <f>(N14*F12+M12)/F12*1.15</f>
        <v>563.6677890011224</v>
      </c>
      <c r="W14" s="19">
        <f>(O14*F12+M12)/F12*1.15</f>
        <v>603.9177890011223</v>
      </c>
      <c r="X14" s="19">
        <f>(P14*F12+M12)/F12*1.15</f>
        <v>678.6677890011223</v>
      </c>
      <c r="Y14" s="19">
        <f>(Q14*F12+M12)/F12*1.15</f>
        <v>839.6677890011223</v>
      </c>
      <c r="Z14" s="19">
        <f>(N14*F12+M12)/F12*1.2</f>
        <v>588.1750841750843</v>
      </c>
      <c r="AA14" s="19">
        <f>(O14*F12+M12)/F12*1.2</f>
        <v>630.1750841750842</v>
      </c>
      <c r="AB14" s="19">
        <f>(P14*F12+M12)/F12*1.2</f>
        <v>708.1750841750842</v>
      </c>
      <c r="AC14" s="19">
        <f>(Q14*F12+M12)/F12*1.2</f>
        <v>876.1750841750842</v>
      </c>
    </row>
    <row r="15" spans="1:29" ht="12.75">
      <c r="A15" s="148"/>
      <c r="B15" s="145"/>
      <c r="C15" s="145"/>
      <c r="D15" s="145"/>
      <c r="E15" s="145"/>
      <c r="F15" s="145"/>
      <c r="G15" s="145"/>
      <c r="H15" s="146"/>
      <c r="I15" s="19">
        <f>((N15*F12)+M12+5000)/F12</f>
        <v>535.2188552188552</v>
      </c>
      <c r="J15" s="19">
        <f>((O15*F12)+M12+5000)/F12</f>
        <v>560.2188552188552</v>
      </c>
      <c r="K15" s="19">
        <f>((P15*F12)+M12+5000)/F12</f>
        <v>655.2188552188552</v>
      </c>
      <c r="L15" s="19">
        <f>((Q15*F12)+M12+5000)/F12</f>
        <v>805.2188552188552</v>
      </c>
      <c r="M15" s="104"/>
      <c r="N15" s="5">
        <v>430</v>
      </c>
      <c r="O15" s="5">
        <v>455</v>
      </c>
      <c r="P15" s="5">
        <v>550</v>
      </c>
      <c r="Q15" s="5">
        <v>700</v>
      </c>
      <c r="R15" s="19">
        <f>(N15*F12+M12)/F12*1.1</f>
        <v>550.1604938271605</v>
      </c>
      <c r="S15" s="19">
        <f>(O15*F12+M12)/F12*1.1</f>
        <v>577.6604938271606</v>
      </c>
      <c r="T15" s="19">
        <f>(P15*F12+M12)/F12*1.1</f>
        <v>682.1604938271606</v>
      </c>
      <c r="U15" s="19">
        <f>(Q15*F12+M12)/F12*1.1</f>
        <v>847.1604938271606</v>
      </c>
      <c r="V15" s="19">
        <f>(N15*F12+M12)/F12*1.15</f>
        <v>575.1677890011223</v>
      </c>
      <c r="W15" s="19">
        <f>(O15*F12+M12)/F12*1.15</f>
        <v>603.9177890011223</v>
      </c>
      <c r="X15" s="19">
        <f>(P15*F12+M12)/F12*1.15</f>
        <v>713.1677890011223</v>
      </c>
      <c r="Y15" s="19">
        <f>(Q15*F12+M12)/F12*1.15</f>
        <v>885.6677890011223</v>
      </c>
      <c r="Z15" s="19">
        <f>(N15*F12+M12)/F12*1.2</f>
        <v>600.1750841750842</v>
      </c>
      <c r="AA15" s="19">
        <f>(O15*F12+M12)/F12*1.2</f>
        <v>630.1750841750842</v>
      </c>
      <c r="AB15" s="19">
        <f>(P15*F12+M12)/F12*1.2</f>
        <v>744.1750841750842</v>
      </c>
      <c r="AC15" s="19">
        <f>(Q15*F12+M12)/F12*1.2</f>
        <v>924.1750841750842</v>
      </c>
    </row>
    <row r="16" spans="1:29" ht="12.75">
      <c r="A16" s="147" t="s">
        <v>64</v>
      </c>
      <c r="B16" s="144" t="s">
        <v>39</v>
      </c>
      <c r="C16" s="144">
        <v>4.7</v>
      </c>
      <c r="D16" s="144">
        <v>29</v>
      </c>
      <c r="E16" s="144">
        <v>10.2</v>
      </c>
      <c r="F16" s="144">
        <v>153</v>
      </c>
      <c r="G16" s="144">
        <v>1410</v>
      </c>
      <c r="H16" s="146"/>
      <c r="I16" s="19">
        <f>((N16*F12)+M12+5000)/F12</f>
        <v>535.2188552188552</v>
      </c>
      <c r="J16" s="19">
        <f>((O16*F12)+M12+5000)/F12</f>
        <v>560.2188552188552</v>
      </c>
      <c r="K16" s="19">
        <f>((P16*F12)+M12+5000)/F12</f>
        <v>655.2188552188552</v>
      </c>
      <c r="L16" s="19">
        <f>((Q16*F12)+M12+5000)/F12</f>
        <v>805.2188552188552</v>
      </c>
      <c r="M16" s="104"/>
      <c r="N16" s="5">
        <v>430</v>
      </c>
      <c r="O16" s="5">
        <v>455</v>
      </c>
      <c r="P16" s="5">
        <v>550</v>
      </c>
      <c r="Q16" s="5">
        <v>700</v>
      </c>
      <c r="R16" s="19">
        <f>(N16*F12+M12)/F12*1.1</f>
        <v>550.1604938271605</v>
      </c>
      <c r="S16" s="19">
        <f>(O16*F12+M12)/F12*1.1</f>
        <v>577.6604938271606</v>
      </c>
      <c r="T16" s="19">
        <f>(P16*F12+M12)/F12*1.1</f>
        <v>682.1604938271606</v>
      </c>
      <c r="U16" s="19">
        <f>(Q16*F12+M12)/F12*1.1</f>
        <v>847.1604938271606</v>
      </c>
      <c r="V16" s="19">
        <f>(N16*F12+M12)/F12*1.15</f>
        <v>575.1677890011223</v>
      </c>
      <c r="W16" s="19">
        <f>(O16*F12+M12)/F12*1.15</f>
        <v>603.9177890011223</v>
      </c>
      <c r="X16" s="19">
        <f>(P16*F12+M12)/F12*1.15</f>
        <v>713.1677890011223</v>
      </c>
      <c r="Y16" s="19">
        <f>(Q16*F12+M12)/F12*1.15</f>
        <v>885.6677890011223</v>
      </c>
      <c r="Z16" s="19">
        <f>(N16*F12+M12)/F12*1.2</f>
        <v>600.1750841750842</v>
      </c>
      <c r="AA16" s="19">
        <f>(O16*F12+M12)/F12*1.2</f>
        <v>630.1750841750842</v>
      </c>
      <c r="AB16" s="19">
        <f>(P16*F12+M12)/F12*1.2</f>
        <v>744.1750841750842</v>
      </c>
      <c r="AC16" s="19">
        <f>(Q16*F12+M12)/F12*1.2</f>
        <v>924.1750841750842</v>
      </c>
    </row>
    <row r="17" spans="1:29" ht="12.75">
      <c r="A17" s="148"/>
      <c r="B17" s="145"/>
      <c r="C17" s="145"/>
      <c r="D17" s="145"/>
      <c r="E17" s="145"/>
      <c r="F17" s="145"/>
      <c r="G17" s="145"/>
      <c r="H17" s="146"/>
      <c r="I17" s="19">
        <f>((N17*F12)+M12+5000)/F12</f>
        <v>585.2188552188552</v>
      </c>
      <c r="J17" s="19">
        <f>((O17*F12)+M12+5000)/F12</f>
        <v>605.2188552188552</v>
      </c>
      <c r="K17" s="19">
        <f>((P17*F12)+M12+5000)/F12</f>
        <v>675.2188552188552</v>
      </c>
      <c r="L17" s="19">
        <f>((Q17*F12)+M12+5000)/F12</f>
        <v>855.2188552188552</v>
      </c>
      <c r="M17" s="104"/>
      <c r="N17" s="5">
        <v>480</v>
      </c>
      <c r="O17" s="5">
        <v>500</v>
      </c>
      <c r="P17" s="5">
        <v>570</v>
      </c>
      <c r="Q17" s="5">
        <v>750</v>
      </c>
      <c r="R17" s="19">
        <f>(N17*F12+M12)/F12*1.1</f>
        <v>605.1604938271606</v>
      </c>
      <c r="S17" s="19">
        <f>(O17*F12+M12)/F12*1.1</f>
        <v>627.1604938271606</v>
      </c>
      <c r="T17" s="19">
        <f>(P17*F12+M12)/F12*1.1</f>
        <v>704.1604938271606</v>
      </c>
      <c r="U17" s="19">
        <f>(Q17*F12+M12)/F12*1.1</f>
        <v>902.1604938271606</v>
      </c>
      <c r="V17" s="19">
        <f>(N17*F12+M12)/F12*1.15</f>
        <v>632.6677890011223</v>
      </c>
      <c r="W17" s="19">
        <f>(O17*F12+M12)/F12*1.15</f>
        <v>655.6677890011223</v>
      </c>
      <c r="X17" s="19">
        <f>(P17*F12+M12)/F12*1.15</f>
        <v>736.1677890011223</v>
      </c>
      <c r="Y17" s="19">
        <f>(Q17*F12+M12)/F12*1.15</f>
        <v>943.1677890011223</v>
      </c>
      <c r="Z17" s="19">
        <f>(N17*F12+M12)/F12*1.2</f>
        <v>660.1750841750842</v>
      </c>
      <c r="AA17" s="19">
        <f>(O17*F12+M12)/F12*1.2</f>
        <v>684.1750841750842</v>
      </c>
      <c r="AB17" s="19">
        <f>(P17*F12+M12)/F12*1.2</f>
        <v>768.1750841750842</v>
      </c>
      <c r="AC17" s="19">
        <f>(Q17*F12+M12)/F12*1.2</f>
        <v>984.1750841750842</v>
      </c>
    </row>
    <row r="18" spans="1:29" ht="12.75">
      <c r="A18" s="147" t="s">
        <v>34</v>
      </c>
      <c r="B18" s="144" t="s">
        <v>39</v>
      </c>
      <c r="C18" s="144">
        <v>6.6</v>
      </c>
      <c r="D18" s="144">
        <v>21</v>
      </c>
      <c r="E18" s="144">
        <v>9.14</v>
      </c>
      <c r="F18" s="144">
        <v>146.24</v>
      </c>
      <c r="G18" s="144">
        <v>1275</v>
      </c>
      <c r="H18" s="146"/>
      <c r="I18" s="19">
        <f>((N18*F12)+M12+5000)/F12</f>
        <v>585.2188552188552</v>
      </c>
      <c r="J18" s="19">
        <f>((O18*F12)+M12+5000)/F12</f>
        <v>605.2188552188552</v>
      </c>
      <c r="K18" s="19">
        <f>((P18*F12)+M12+5000)/F12</f>
        <v>675.2188552188552</v>
      </c>
      <c r="L18" s="19">
        <f>((Q18*F12)+M12+5000)/F12</f>
        <v>855.2188552188552</v>
      </c>
      <c r="M18" s="104"/>
      <c r="N18" s="5">
        <v>480</v>
      </c>
      <c r="O18" s="5">
        <v>500</v>
      </c>
      <c r="P18" s="5">
        <v>570</v>
      </c>
      <c r="Q18" s="5">
        <v>750</v>
      </c>
      <c r="R18" s="19">
        <f>(N18*F12+M12)/F12*1.1</f>
        <v>605.1604938271606</v>
      </c>
      <c r="S18" s="19">
        <f>(O18*F12+M12)/F12*1.1</f>
        <v>627.1604938271606</v>
      </c>
      <c r="T18" s="19">
        <f>(P18*F12+M12)/F12*1.1</f>
        <v>704.1604938271606</v>
      </c>
      <c r="U18" s="19">
        <f>(Q18*F12+M12)/F12*1.1</f>
        <v>902.1604938271606</v>
      </c>
      <c r="V18" s="19">
        <f>(N18*F12+M12)/F12*1.15</f>
        <v>632.6677890011223</v>
      </c>
      <c r="W18" s="19">
        <f>(O18*F12+M12)/F12*1.15</f>
        <v>655.6677890011223</v>
      </c>
      <c r="X18" s="19">
        <f>(P18*F12+M12)/F12*1.15</f>
        <v>736.1677890011223</v>
      </c>
      <c r="Y18" s="19">
        <f>(Q18*F12+M12)/F12*1.15</f>
        <v>943.1677890011223</v>
      </c>
      <c r="Z18" s="19">
        <f>(N18*F12+M12)/F12*1.2</f>
        <v>660.1750841750842</v>
      </c>
      <c r="AA18" s="19">
        <f>(O18*F12+M12)/F12*1.2</f>
        <v>684.1750841750842</v>
      </c>
      <c r="AB18" s="19">
        <f>(P18*F12+M12)/F12*1.2</f>
        <v>768.1750841750842</v>
      </c>
      <c r="AC18" s="19">
        <f>(Q18*F12+M12)/F12*1.2</f>
        <v>984.1750841750842</v>
      </c>
    </row>
    <row r="19" spans="1:29" ht="12.75">
      <c r="A19" s="148"/>
      <c r="B19" s="145"/>
      <c r="C19" s="145"/>
      <c r="D19" s="145"/>
      <c r="E19" s="145"/>
      <c r="F19" s="145"/>
      <c r="G19" s="145"/>
      <c r="H19" s="146"/>
      <c r="I19" s="19">
        <f>((N19*F12)+M12+5000)/F12</f>
        <v>595.2188552188552</v>
      </c>
      <c r="J19" s="19">
        <f>((O19*F12)+M12+5000)/F12</f>
        <v>655.2188552188552</v>
      </c>
      <c r="K19" s="19">
        <f>((P19*F12)+M12+5000)/F12</f>
        <v>685.2188552188552</v>
      </c>
      <c r="L19" s="19">
        <f>((Q19*F12)+M12+5000)/F12</f>
        <v>865.2188552188552</v>
      </c>
      <c r="M19" s="104"/>
      <c r="N19" s="5">
        <v>490</v>
      </c>
      <c r="O19" s="5">
        <v>550</v>
      </c>
      <c r="P19" s="5">
        <v>580</v>
      </c>
      <c r="Q19" s="5">
        <v>760</v>
      </c>
      <c r="R19" s="19">
        <f>(N19*F12+M12)/F12*1.1</f>
        <v>616.1604938271604</v>
      </c>
      <c r="S19" s="19">
        <f>(O19*F12+M12)/F12*1.1</f>
        <v>682.1604938271606</v>
      </c>
      <c r="T19" s="19">
        <f>(P19*F12+M12)/F12*1.1</f>
        <v>715.1604938271606</v>
      </c>
      <c r="U19" s="19">
        <f>(Q19*F12+M12)/F12*1.1</f>
        <v>913.1604938271606</v>
      </c>
      <c r="V19" s="19">
        <f>(N19*F12+M12)/F12*1.15</f>
        <v>644.1677890011222</v>
      </c>
      <c r="W19" s="19">
        <f>(O19*F12+M12)/F12*1.15</f>
        <v>713.1677890011223</v>
      </c>
      <c r="X19" s="19">
        <f>(P19*F12+M12)/F12*1.15</f>
        <v>747.6677890011223</v>
      </c>
      <c r="Y19" s="19">
        <f>(Q19*F12+M12)/F12*1.15</f>
        <v>954.6677890011223</v>
      </c>
      <c r="Z19" s="19">
        <f>(N19*F12+M12)/F12*1.2</f>
        <v>672.1750841750841</v>
      </c>
      <c r="AA19" s="19">
        <f>(O19*F12+M12)/F12*1.2</f>
        <v>744.1750841750842</v>
      </c>
      <c r="AB19" s="19">
        <f>(P19*F12+M12)/F12*1.2</f>
        <v>780.1750841750842</v>
      </c>
      <c r="AC19" s="19">
        <f>(Q19*F12+M12)/F12*1.2</f>
        <v>996.1750841750842</v>
      </c>
    </row>
    <row r="20" spans="1:29" ht="14.25">
      <c r="A20" s="18" t="s">
        <v>35</v>
      </c>
      <c r="B20" s="10" t="s">
        <v>40</v>
      </c>
      <c r="C20" s="10">
        <v>5.5</v>
      </c>
      <c r="D20" s="10">
        <v>25</v>
      </c>
      <c r="E20" s="10">
        <v>14.4</v>
      </c>
      <c r="F20" s="5">
        <v>144</v>
      </c>
      <c r="G20" s="10">
        <v>2005</v>
      </c>
      <c r="H20" s="146"/>
      <c r="I20" s="19">
        <f>((N20*F12)+M12+5000)/F12</f>
        <v>605.2188552188552</v>
      </c>
      <c r="J20" s="19">
        <f>((O20*F12)+M12+5000)/F12</f>
        <v>665.2188552188552</v>
      </c>
      <c r="K20" s="19">
        <f>((P20*F12)+M12+5000)/F12</f>
        <v>695.2188552188552</v>
      </c>
      <c r="L20" s="19">
        <f>((Q20*F12)+M12+5000)/F12</f>
        <v>895.2188552188553</v>
      </c>
      <c r="M20" s="104"/>
      <c r="N20" s="5">
        <v>500</v>
      </c>
      <c r="O20" s="5">
        <v>560</v>
      </c>
      <c r="P20" s="5">
        <v>590</v>
      </c>
      <c r="Q20" s="5">
        <v>790</v>
      </c>
      <c r="R20" s="19">
        <f>(N20*F12+M12)/F12*1.1</f>
        <v>627.1604938271606</v>
      </c>
      <c r="S20" s="19">
        <f>(O20*F12+M12)/F12*1.1</f>
        <v>693.1604938271606</v>
      </c>
      <c r="T20" s="19">
        <f>(P20*F12+M12)/F12*1.1</f>
        <v>726.1604938271605</v>
      </c>
      <c r="U20" s="19">
        <f>(Q20*F12+M12)/F12*1.1</f>
        <v>946.1604938271606</v>
      </c>
      <c r="V20" s="19">
        <f>(N20*F12+M12)/F12*1.15</f>
        <v>655.6677890011223</v>
      </c>
      <c r="W20" s="19">
        <f>(O20*F12+M12)/F12*1.15</f>
        <v>724.6677890011223</v>
      </c>
      <c r="X20" s="19">
        <f>(P20*F12+M12)/F12*1.15</f>
        <v>759.1677890011222</v>
      </c>
      <c r="Y20" s="19">
        <f>(Q20*F12+M12)/F12*1.15</f>
        <v>989.1677890011223</v>
      </c>
      <c r="Z20" s="19">
        <f>(N20*F12+M12)/F12*1.2</f>
        <v>684.1750841750842</v>
      </c>
      <c r="AA20" s="19">
        <f>(O20*F12+M12)/F12*1.2</f>
        <v>756.1750841750842</v>
      </c>
      <c r="AB20" s="19">
        <f>(P20*F12+M12)/F12*1.2</f>
        <v>792.1750841750841</v>
      </c>
      <c r="AC20" s="19">
        <f>(Q20*F12+M12)/F12*1.2</f>
        <v>1032.175084175084</v>
      </c>
    </row>
    <row r="21" spans="1:29" ht="14.25">
      <c r="A21" s="18" t="s">
        <v>36</v>
      </c>
      <c r="B21" s="10" t="s">
        <v>41</v>
      </c>
      <c r="C21" s="10">
        <v>3.6</v>
      </c>
      <c r="D21" s="10">
        <v>39</v>
      </c>
      <c r="E21" s="10">
        <v>12.9</v>
      </c>
      <c r="F21" s="5">
        <v>141.9</v>
      </c>
      <c r="G21" s="10">
        <v>1850</v>
      </c>
      <c r="H21" s="146"/>
      <c r="I21" s="19">
        <f>((N21*F12)+M12+5000)/F12</f>
        <v>585.2188552188552</v>
      </c>
      <c r="J21" s="19">
        <f>((O21*F12)+M12+5000)/F12</f>
        <v>695.2188552188552</v>
      </c>
      <c r="K21" s="5"/>
      <c r="L21" s="19"/>
      <c r="M21" s="105"/>
      <c r="N21" s="5">
        <v>480</v>
      </c>
      <c r="O21" s="5">
        <v>590</v>
      </c>
      <c r="P21" s="5"/>
      <c r="Q21" s="5"/>
      <c r="R21" s="19">
        <f>(N21*F12+M12)/F12*1.1</f>
        <v>605.1604938271606</v>
      </c>
      <c r="S21" s="19">
        <f>(O21*F12+M12)/F12*1.1</f>
        <v>726.1604938271605</v>
      </c>
      <c r="T21" s="5"/>
      <c r="U21" s="19"/>
      <c r="V21" s="19">
        <f>(N21*F12+M12)/F12*1.15</f>
        <v>632.6677890011223</v>
      </c>
      <c r="W21" s="19">
        <f>(O21*F12+M12)/F12*1.15</f>
        <v>759.1677890011222</v>
      </c>
      <c r="X21" s="5"/>
      <c r="Y21" s="19"/>
      <c r="Z21" s="19">
        <f>(N21*F12+M12)/F12*1.2</f>
        <v>660.1750841750842</v>
      </c>
      <c r="AA21" s="19">
        <f>(O21*F12+M12)/F12*1.2</f>
        <v>792.1750841750841</v>
      </c>
      <c r="AB21" s="5"/>
      <c r="AC21" s="19"/>
    </row>
    <row r="22" spans="1:13" ht="12.75" customHeight="1" hidden="1">
      <c r="A22" s="5"/>
      <c r="B22" s="5"/>
      <c r="C22" s="5"/>
      <c r="D22" s="5"/>
      <c r="E22" s="5"/>
      <c r="F22" s="5"/>
      <c r="G22" s="11"/>
      <c r="H22" s="146"/>
      <c r="I22">
        <v>530</v>
      </c>
      <c r="J22">
        <v>610</v>
      </c>
      <c r="K22">
        <v>660</v>
      </c>
      <c r="L22">
        <v>910</v>
      </c>
      <c r="M22" s="5"/>
    </row>
    <row r="23" spans="1:13" ht="12.75" customHeight="1" hidden="1">
      <c r="A23" s="5"/>
      <c r="B23" s="5"/>
      <c r="C23" s="5"/>
      <c r="D23" s="5"/>
      <c r="E23" s="5"/>
      <c r="F23" s="5"/>
      <c r="G23" s="11"/>
      <c r="H23" s="146"/>
      <c r="I23">
        <v>560</v>
      </c>
      <c r="J23">
        <v>650</v>
      </c>
      <c r="K23">
        <v>670</v>
      </c>
      <c r="L23">
        <v>935</v>
      </c>
      <c r="M23" s="5"/>
    </row>
    <row r="24" spans="1:13" ht="12.75" customHeight="1" hidden="1">
      <c r="A24" s="5"/>
      <c r="B24" s="5"/>
      <c r="C24" s="5"/>
      <c r="D24" s="5"/>
      <c r="E24" s="5"/>
      <c r="F24" s="5"/>
      <c r="G24" s="11"/>
      <c r="H24" s="146"/>
      <c r="I24">
        <v>570</v>
      </c>
      <c r="J24">
        <v>690</v>
      </c>
      <c r="K24">
        <v>680</v>
      </c>
      <c r="L24">
        <v>975</v>
      </c>
      <c r="M24" s="5"/>
    </row>
    <row r="25" spans="1:13" ht="12.75" customHeight="1" hidden="1">
      <c r="A25" s="5"/>
      <c r="B25" s="5"/>
      <c r="C25" s="5"/>
      <c r="D25" s="5"/>
      <c r="E25" s="5"/>
      <c r="F25" s="5"/>
      <c r="G25" s="11"/>
      <c r="H25" s="146"/>
      <c r="I25">
        <v>550</v>
      </c>
      <c r="J25">
        <v>710</v>
      </c>
      <c r="M25" s="5"/>
    </row>
    <row r="26" spans="1:29" ht="5.25" customHeight="1">
      <c r="A26" s="15"/>
      <c r="B26" s="15"/>
      <c r="C26" s="15"/>
      <c r="D26" s="15"/>
      <c r="E26" s="15"/>
      <c r="F26" s="15"/>
      <c r="G26" s="16"/>
      <c r="H26" s="17"/>
      <c r="I26" s="17"/>
      <c r="J26" s="17"/>
      <c r="K26" s="17"/>
      <c r="L26" s="17"/>
      <c r="M26" s="15"/>
      <c r="Z26" s="15"/>
      <c r="AA26" s="15"/>
      <c r="AB26" s="15"/>
      <c r="AC26" s="15"/>
    </row>
    <row r="27" spans="1:29" ht="14.25">
      <c r="A27" s="18" t="s">
        <v>32</v>
      </c>
      <c r="B27" s="10" t="s">
        <v>53</v>
      </c>
      <c r="C27" s="10">
        <v>3.7</v>
      </c>
      <c r="D27" s="10">
        <v>50</v>
      </c>
      <c r="E27" s="14">
        <v>10.8</v>
      </c>
      <c r="F27" s="14">
        <v>108</v>
      </c>
      <c r="G27" s="10">
        <v>2025</v>
      </c>
      <c r="H27" s="10" t="s">
        <v>42</v>
      </c>
      <c r="I27" s="19"/>
      <c r="J27" s="19">
        <f>((O27*F27)+M27+5000)/F27</f>
        <v>608.8888888888889</v>
      </c>
      <c r="K27" s="5"/>
      <c r="L27" s="5"/>
      <c r="M27" s="123">
        <v>10000</v>
      </c>
      <c r="N27" s="5"/>
      <c r="O27" s="5">
        <v>470</v>
      </c>
      <c r="P27" s="5"/>
      <c r="Q27" s="5"/>
      <c r="R27" s="19"/>
      <c r="S27" s="19">
        <f>(O27*$F$27+$M$27)/$F$27*1.1</f>
        <v>618.851851851852</v>
      </c>
      <c r="T27" s="5"/>
      <c r="U27" s="5"/>
      <c r="V27" s="19"/>
      <c r="W27" s="19">
        <f>(O27*$F$27+$M$27)/$F$27*1.15</f>
        <v>646.9814814814814</v>
      </c>
      <c r="X27" s="5"/>
      <c r="Y27" s="5"/>
      <c r="Z27" s="19"/>
      <c r="AA27" s="19">
        <f>(O27*$F$27+$M$27)/$F$27*1.2</f>
        <v>675.1111111111111</v>
      </c>
      <c r="AB27" s="5"/>
      <c r="AC27" s="5"/>
    </row>
    <row r="28" spans="1:29" ht="12.75" customHeight="1">
      <c r="A28" s="132" t="s">
        <v>110</v>
      </c>
      <c r="B28" s="131" t="s">
        <v>55</v>
      </c>
      <c r="C28" s="131">
        <v>7.7</v>
      </c>
      <c r="D28" s="131">
        <v>12</v>
      </c>
      <c r="E28" s="123">
        <v>11</v>
      </c>
      <c r="F28" s="123">
        <v>110</v>
      </c>
      <c r="G28" s="123">
        <v>2050</v>
      </c>
      <c r="H28" s="10" t="s">
        <v>51</v>
      </c>
      <c r="I28" s="19"/>
      <c r="J28" s="19"/>
      <c r="K28" s="19">
        <f>((P28*F27)+M27+5000)/F27</f>
        <v>688.8888888888889</v>
      </c>
      <c r="L28" s="19">
        <f>((Q28*F27)+M27+5000)/F27</f>
        <v>858.8888888888889</v>
      </c>
      <c r="M28" s="139"/>
      <c r="N28" s="5"/>
      <c r="O28" s="5"/>
      <c r="P28" s="5">
        <v>550</v>
      </c>
      <c r="Q28" s="5">
        <v>720</v>
      </c>
      <c r="R28" s="19"/>
      <c r="S28" s="19"/>
      <c r="T28" s="19">
        <f aca="true" t="shared" si="0" ref="T28:U35">(P28*$F$27+$M$27)/$F$27*1.1</f>
        <v>706.851851851852</v>
      </c>
      <c r="U28" s="19">
        <f t="shared" si="0"/>
        <v>893.851851851852</v>
      </c>
      <c r="V28" s="19"/>
      <c r="W28" s="19"/>
      <c r="X28" s="19">
        <f aca="true" t="shared" si="1" ref="X28:Y35">(P28*$F$27+$M$27)/$F$27*1.15</f>
        <v>738.9814814814814</v>
      </c>
      <c r="Y28" s="19">
        <f t="shared" si="1"/>
        <v>934.4814814814814</v>
      </c>
      <c r="Z28" s="19"/>
      <c r="AA28" s="19"/>
      <c r="AB28" s="19">
        <f aca="true" t="shared" si="2" ref="AB28:AC35">(P28*$F$27+$M$27)/$F$27*1.2</f>
        <v>771.1111111111111</v>
      </c>
      <c r="AC28" s="19">
        <f t="shared" si="2"/>
        <v>975.1111111111111</v>
      </c>
    </row>
    <row r="29" spans="1:29" ht="12.75" customHeight="1">
      <c r="A29" s="132"/>
      <c r="B29" s="131"/>
      <c r="C29" s="131"/>
      <c r="D29" s="131"/>
      <c r="E29" s="123"/>
      <c r="F29" s="123"/>
      <c r="G29" s="123"/>
      <c r="H29" s="10" t="s">
        <v>43</v>
      </c>
      <c r="I29" s="19">
        <f>((N29*F27)+M27+5000)/F27</f>
        <v>618.8888888888889</v>
      </c>
      <c r="J29" s="19">
        <f>((O29*F27)+M27+5000)/F27</f>
        <v>688.8888888888889</v>
      </c>
      <c r="K29" s="19">
        <f>((P29*F27)+M27+5000)/F27</f>
        <v>738.8888888888889</v>
      </c>
      <c r="L29" s="19">
        <f>((Q29*F27)+M27+5000)/F27</f>
        <v>978.8888888888889</v>
      </c>
      <c r="M29" s="139"/>
      <c r="N29" s="5">
        <v>480</v>
      </c>
      <c r="O29" s="5">
        <v>550</v>
      </c>
      <c r="P29" s="5">
        <v>600</v>
      </c>
      <c r="Q29" s="5">
        <v>840</v>
      </c>
      <c r="R29" s="19">
        <f aca="true" t="shared" si="3" ref="R29:S36">(N29*$F$27+$M$27)/$F$27*1.1</f>
        <v>629.851851851852</v>
      </c>
      <c r="S29" s="19">
        <f t="shared" si="3"/>
        <v>706.851851851852</v>
      </c>
      <c r="T29" s="19">
        <f t="shared" si="0"/>
        <v>761.851851851852</v>
      </c>
      <c r="U29" s="19">
        <f t="shared" si="0"/>
        <v>1025.851851851852</v>
      </c>
      <c r="V29" s="19">
        <f aca="true" t="shared" si="4" ref="V29:W36">(N29*$F$27+$M$27)/$F$27*1.15</f>
        <v>658.4814814814814</v>
      </c>
      <c r="W29" s="19">
        <f t="shared" si="4"/>
        <v>738.9814814814814</v>
      </c>
      <c r="X29" s="19">
        <f t="shared" si="1"/>
        <v>796.4814814814814</v>
      </c>
      <c r="Y29" s="19">
        <f t="shared" si="1"/>
        <v>1072.4814814814815</v>
      </c>
      <c r="Z29" s="19">
        <f aca="true" t="shared" si="5" ref="Z29:AA36">(N29*$F$27+$M$27)/$F$27*1.2</f>
        <v>687.1111111111111</v>
      </c>
      <c r="AA29" s="19">
        <f t="shared" si="5"/>
        <v>771.1111111111111</v>
      </c>
      <c r="AB29" s="19">
        <f t="shared" si="2"/>
        <v>831.1111111111111</v>
      </c>
      <c r="AC29" s="19">
        <f t="shared" si="2"/>
        <v>1119.111111111111</v>
      </c>
    </row>
    <row r="30" spans="1:29" ht="12.75" customHeight="1">
      <c r="A30" s="132"/>
      <c r="B30" s="131" t="s">
        <v>56</v>
      </c>
      <c r="C30" s="131">
        <v>2.9</v>
      </c>
      <c r="D30" s="131">
        <v>12</v>
      </c>
      <c r="E30" s="123"/>
      <c r="F30" s="123"/>
      <c r="G30" s="123"/>
      <c r="H30" s="10" t="s">
        <v>44</v>
      </c>
      <c r="I30" s="19">
        <f>((N30*F27)+M27+5000)/F27</f>
        <v>638.8888888888889</v>
      </c>
      <c r="J30" s="19">
        <f>((O30*F27)+M27+5000)/F27</f>
        <v>718.8888888888889</v>
      </c>
      <c r="K30" s="19">
        <f>((P30*F27)+M27+5000)/F27</f>
        <v>778.8888888888889</v>
      </c>
      <c r="L30" s="19">
        <f>((Q30*F27)+M27+5000)/F27</f>
        <v>1018.8888888888889</v>
      </c>
      <c r="M30" s="139"/>
      <c r="N30" s="5">
        <v>500</v>
      </c>
      <c r="O30" s="5">
        <v>580</v>
      </c>
      <c r="P30" s="5">
        <v>640</v>
      </c>
      <c r="Q30" s="5">
        <v>880</v>
      </c>
      <c r="R30" s="19">
        <f t="shared" si="3"/>
        <v>651.851851851852</v>
      </c>
      <c r="S30" s="19">
        <f t="shared" si="3"/>
        <v>739.851851851852</v>
      </c>
      <c r="T30" s="19">
        <f t="shared" si="0"/>
        <v>805.851851851852</v>
      </c>
      <c r="U30" s="19">
        <f t="shared" si="0"/>
        <v>1069.851851851852</v>
      </c>
      <c r="V30" s="19">
        <f t="shared" si="4"/>
        <v>681.4814814814814</v>
      </c>
      <c r="W30" s="19">
        <f t="shared" si="4"/>
        <v>773.4814814814814</v>
      </c>
      <c r="X30" s="19">
        <f t="shared" si="1"/>
        <v>842.4814814814814</v>
      </c>
      <c r="Y30" s="19">
        <f t="shared" si="1"/>
        <v>1118.4814814814815</v>
      </c>
      <c r="Z30" s="19">
        <f t="shared" si="5"/>
        <v>711.1111111111111</v>
      </c>
      <c r="AA30" s="19">
        <f t="shared" si="5"/>
        <v>807.1111111111111</v>
      </c>
      <c r="AB30" s="19">
        <f t="shared" si="2"/>
        <v>879.1111111111111</v>
      </c>
      <c r="AC30" s="19">
        <f t="shared" si="2"/>
        <v>1167.111111111111</v>
      </c>
    </row>
    <row r="31" spans="1:29" ht="12.75" customHeight="1">
      <c r="A31" s="132"/>
      <c r="B31" s="131"/>
      <c r="C31" s="131"/>
      <c r="D31" s="131"/>
      <c r="E31" s="123"/>
      <c r="F31" s="123"/>
      <c r="G31" s="123"/>
      <c r="H31" s="10" t="s">
        <v>45</v>
      </c>
      <c r="I31" s="19">
        <f>((N31*F27)+M27+5000)/F27</f>
        <v>638.8888888888889</v>
      </c>
      <c r="J31" s="19">
        <f>((O31*F27)+M27+5000)/F27</f>
        <v>718.8888888888889</v>
      </c>
      <c r="K31" s="19">
        <f>((P31*F27)+M27+5000)/F27</f>
        <v>778.8888888888889</v>
      </c>
      <c r="L31" s="19">
        <f>((Q31*F27)+M27+5000)/F27</f>
        <v>1018.8888888888889</v>
      </c>
      <c r="M31" s="139"/>
      <c r="N31" s="5">
        <v>500</v>
      </c>
      <c r="O31" s="5">
        <v>580</v>
      </c>
      <c r="P31" s="5">
        <v>640</v>
      </c>
      <c r="Q31" s="5">
        <v>880</v>
      </c>
      <c r="R31" s="19">
        <f t="shared" si="3"/>
        <v>651.851851851852</v>
      </c>
      <c r="S31" s="19">
        <f t="shared" si="3"/>
        <v>739.851851851852</v>
      </c>
      <c r="T31" s="19">
        <f t="shared" si="0"/>
        <v>805.851851851852</v>
      </c>
      <c r="U31" s="19">
        <f t="shared" si="0"/>
        <v>1069.851851851852</v>
      </c>
      <c r="V31" s="19">
        <f t="shared" si="4"/>
        <v>681.4814814814814</v>
      </c>
      <c r="W31" s="19">
        <f t="shared" si="4"/>
        <v>773.4814814814814</v>
      </c>
      <c r="X31" s="19">
        <f t="shared" si="1"/>
        <v>842.4814814814814</v>
      </c>
      <c r="Y31" s="19">
        <f t="shared" si="1"/>
        <v>1118.4814814814815</v>
      </c>
      <c r="Z31" s="19">
        <f t="shared" si="5"/>
        <v>711.1111111111111</v>
      </c>
      <c r="AA31" s="19">
        <f t="shared" si="5"/>
        <v>807.1111111111111</v>
      </c>
      <c r="AB31" s="19">
        <f t="shared" si="2"/>
        <v>879.1111111111111</v>
      </c>
      <c r="AC31" s="19">
        <f t="shared" si="2"/>
        <v>1167.111111111111</v>
      </c>
    </row>
    <row r="32" spans="1:29" ht="12.75" customHeight="1">
      <c r="A32" s="132"/>
      <c r="B32" s="131" t="s">
        <v>57</v>
      </c>
      <c r="C32" s="131">
        <v>4.8</v>
      </c>
      <c r="D32" s="131">
        <v>12</v>
      </c>
      <c r="E32" s="123"/>
      <c r="F32" s="123"/>
      <c r="G32" s="123"/>
      <c r="H32" s="10" t="s">
        <v>46</v>
      </c>
      <c r="I32" s="19">
        <f>((N32*F27)+M27+5000)/F27</f>
        <v>668.8888888888889</v>
      </c>
      <c r="J32" s="19">
        <f>((O32*F27)+M27+5000)/F27</f>
        <v>748.8888888888889</v>
      </c>
      <c r="K32" s="19">
        <f>((P32*F27)+M27+5000)/F27</f>
        <v>798.8888888888889</v>
      </c>
      <c r="L32" s="19">
        <f>((Q32*F27)+M27+5000)/F27</f>
        <v>1048.888888888889</v>
      </c>
      <c r="M32" s="139"/>
      <c r="N32" s="5">
        <v>530</v>
      </c>
      <c r="O32" s="5">
        <v>610</v>
      </c>
      <c r="P32" s="5">
        <v>660</v>
      </c>
      <c r="Q32" s="5">
        <v>910</v>
      </c>
      <c r="R32" s="19">
        <f t="shared" si="3"/>
        <v>684.851851851852</v>
      </c>
      <c r="S32" s="19">
        <f t="shared" si="3"/>
        <v>772.851851851852</v>
      </c>
      <c r="T32" s="19">
        <f t="shared" si="0"/>
        <v>827.851851851852</v>
      </c>
      <c r="U32" s="19">
        <f t="shared" si="0"/>
        <v>1102.851851851852</v>
      </c>
      <c r="V32" s="19">
        <f t="shared" si="4"/>
        <v>715.9814814814814</v>
      </c>
      <c r="W32" s="19">
        <f t="shared" si="4"/>
        <v>807.9814814814814</v>
      </c>
      <c r="X32" s="19">
        <f t="shared" si="1"/>
        <v>865.4814814814814</v>
      </c>
      <c r="Y32" s="19">
        <f t="shared" si="1"/>
        <v>1152.9814814814815</v>
      </c>
      <c r="Z32" s="19">
        <f t="shared" si="5"/>
        <v>747.1111111111111</v>
      </c>
      <c r="AA32" s="19">
        <f t="shared" si="5"/>
        <v>843.1111111111111</v>
      </c>
      <c r="AB32" s="19">
        <f t="shared" si="2"/>
        <v>903.1111111111111</v>
      </c>
      <c r="AC32" s="19">
        <f t="shared" si="2"/>
        <v>1203.111111111111</v>
      </c>
    </row>
    <row r="33" spans="1:29" ht="12.75" customHeight="1">
      <c r="A33" s="132"/>
      <c r="B33" s="131"/>
      <c r="C33" s="131"/>
      <c r="D33" s="131"/>
      <c r="E33" s="123"/>
      <c r="F33" s="123"/>
      <c r="G33" s="123"/>
      <c r="H33" s="10" t="s">
        <v>47</v>
      </c>
      <c r="I33" s="19">
        <f>((N33*F27)+M27+5000)/F27</f>
        <v>668.8888888888889</v>
      </c>
      <c r="J33" s="19">
        <f>((O33*F27)+M27+5000)/F27</f>
        <v>748.8888888888889</v>
      </c>
      <c r="K33" s="19">
        <f>((P33*F27)+M27+5000)/F27</f>
        <v>798.8888888888889</v>
      </c>
      <c r="L33" s="19">
        <f>((Q33*F27)+M27+5000)/F27</f>
        <v>1048.888888888889</v>
      </c>
      <c r="M33" s="139"/>
      <c r="N33" s="5">
        <v>530</v>
      </c>
      <c r="O33" s="5">
        <v>610</v>
      </c>
      <c r="P33" s="5">
        <v>660</v>
      </c>
      <c r="Q33" s="5">
        <v>910</v>
      </c>
      <c r="R33" s="19">
        <f t="shared" si="3"/>
        <v>684.851851851852</v>
      </c>
      <c r="S33" s="19">
        <f t="shared" si="3"/>
        <v>772.851851851852</v>
      </c>
      <c r="T33" s="19">
        <f t="shared" si="0"/>
        <v>827.851851851852</v>
      </c>
      <c r="U33" s="19">
        <f t="shared" si="0"/>
        <v>1102.851851851852</v>
      </c>
      <c r="V33" s="19">
        <f t="shared" si="4"/>
        <v>715.9814814814814</v>
      </c>
      <c r="W33" s="19">
        <f t="shared" si="4"/>
        <v>807.9814814814814</v>
      </c>
      <c r="X33" s="19">
        <f t="shared" si="1"/>
        <v>865.4814814814814</v>
      </c>
      <c r="Y33" s="19">
        <f t="shared" si="1"/>
        <v>1152.9814814814815</v>
      </c>
      <c r="Z33" s="19">
        <f t="shared" si="5"/>
        <v>747.1111111111111</v>
      </c>
      <c r="AA33" s="19">
        <f t="shared" si="5"/>
        <v>843.1111111111111</v>
      </c>
      <c r="AB33" s="19">
        <f t="shared" si="2"/>
        <v>903.1111111111111</v>
      </c>
      <c r="AC33" s="19">
        <f t="shared" si="2"/>
        <v>1203.111111111111</v>
      </c>
    </row>
    <row r="34" spans="1:29" ht="12.75">
      <c r="A34" s="142" t="s">
        <v>58</v>
      </c>
      <c r="B34" s="131" t="s">
        <v>59</v>
      </c>
      <c r="C34" s="123">
        <v>12.5</v>
      </c>
      <c r="D34" s="123">
        <v>10</v>
      </c>
      <c r="E34" s="123">
        <v>8</v>
      </c>
      <c r="F34" s="123">
        <v>160</v>
      </c>
      <c r="G34" s="123">
        <v>1040</v>
      </c>
      <c r="H34" s="10" t="s">
        <v>48</v>
      </c>
      <c r="I34" s="19">
        <f>((N34*F27)+M27+5000)/F27</f>
        <v>698.8888888888889</v>
      </c>
      <c r="J34" s="19">
        <f>((O34*F27)+M27+5000)/F27</f>
        <v>788.8888888888889</v>
      </c>
      <c r="K34" s="19">
        <f>((P34*F27)+M27+5000)/F27</f>
        <v>808.8888888888889</v>
      </c>
      <c r="L34" s="19">
        <f>((Q34*F27)+M27+5000)/F27</f>
        <v>1073.888888888889</v>
      </c>
      <c r="M34" s="139"/>
      <c r="N34" s="5">
        <v>560</v>
      </c>
      <c r="O34" s="5">
        <v>650</v>
      </c>
      <c r="P34" s="5">
        <v>670</v>
      </c>
      <c r="Q34" s="5">
        <v>935</v>
      </c>
      <c r="R34" s="19">
        <f t="shared" si="3"/>
        <v>717.851851851852</v>
      </c>
      <c r="S34" s="19">
        <f t="shared" si="3"/>
        <v>816.851851851852</v>
      </c>
      <c r="T34" s="19">
        <f t="shared" si="0"/>
        <v>838.851851851852</v>
      </c>
      <c r="U34" s="19">
        <f t="shared" si="0"/>
        <v>1130.351851851852</v>
      </c>
      <c r="V34" s="19">
        <f t="shared" si="4"/>
        <v>750.4814814814814</v>
      </c>
      <c r="W34" s="19">
        <f t="shared" si="4"/>
        <v>853.9814814814814</v>
      </c>
      <c r="X34" s="19">
        <f t="shared" si="1"/>
        <v>876.9814814814814</v>
      </c>
      <c r="Y34" s="19">
        <f t="shared" si="1"/>
        <v>1181.7314814814813</v>
      </c>
      <c r="Z34" s="19">
        <f t="shared" si="5"/>
        <v>783.1111111111111</v>
      </c>
      <c r="AA34" s="19">
        <f t="shared" si="5"/>
        <v>891.1111111111111</v>
      </c>
      <c r="AB34" s="19">
        <f t="shared" si="2"/>
        <v>915.1111111111111</v>
      </c>
      <c r="AC34" s="19">
        <f t="shared" si="2"/>
        <v>1233.111111111111</v>
      </c>
    </row>
    <row r="35" spans="1:29" ht="12.75">
      <c r="A35" s="142"/>
      <c r="B35" s="131"/>
      <c r="C35" s="123"/>
      <c r="D35" s="123"/>
      <c r="E35" s="123"/>
      <c r="F35" s="123"/>
      <c r="G35" s="123"/>
      <c r="H35" s="10" t="s">
        <v>49</v>
      </c>
      <c r="I35" s="19">
        <f>((N35*F27)+M27+5000)/F27</f>
        <v>708.8888888888889</v>
      </c>
      <c r="J35" s="19">
        <f>((O35*F27)+M27+5000)/F27</f>
        <v>828.8888888888889</v>
      </c>
      <c r="K35" s="19">
        <f>((P35*F27)+M27+5000)/F27</f>
        <v>818.8888888888889</v>
      </c>
      <c r="L35" s="19">
        <f>((Q35*F27)+M27+5000)/F27</f>
        <v>1113.888888888889</v>
      </c>
      <c r="M35" s="139"/>
      <c r="N35" s="5">
        <v>570</v>
      </c>
      <c r="O35" s="5">
        <v>690</v>
      </c>
      <c r="P35" s="5">
        <v>680</v>
      </c>
      <c r="Q35" s="5">
        <v>975</v>
      </c>
      <c r="R35" s="19">
        <f t="shared" si="3"/>
        <v>728.851851851852</v>
      </c>
      <c r="S35" s="19">
        <f t="shared" si="3"/>
        <v>860.851851851852</v>
      </c>
      <c r="T35" s="19">
        <f t="shared" si="0"/>
        <v>849.851851851852</v>
      </c>
      <c r="U35" s="19">
        <f t="shared" si="0"/>
        <v>1174.351851851852</v>
      </c>
      <c r="V35" s="19">
        <f t="shared" si="4"/>
        <v>761.9814814814814</v>
      </c>
      <c r="W35" s="19">
        <f t="shared" si="4"/>
        <v>899.9814814814814</v>
      </c>
      <c r="X35" s="19">
        <f t="shared" si="1"/>
        <v>888.4814814814814</v>
      </c>
      <c r="Y35" s="19">
        <f t="shared" si="1"/>
        <v>1227.7314814814813</v>
      </c>
      <c r="Z35" s="19">
        <f t="shared" si="5"/>
        <v>795.1111111111111</v>
      </c>
      <c r="AA35" s="19">
        <f t="shared" si="5"/>
        <v>939.1111111111111</v>
      </c>
      <c r="AB35" s="19">
        <f t="shared" si="2"/>
        <v>927.1111111111111</v>
      </c>
      <c r="AC35" s="19">
        <f t="shared" si="2"/>
        <v>1281.111111111111</v>
      </c>
    </row>
    <row r="36" spans="1:29" ht="12.75">
      <c r="A36" s="142"/>
      <c r="B36" s="131"/>
      <c r="C36" s="123"/>
      <c r="D36" s="123"/>
      <c r="E36" s="123"/>
      <c r="F36" s="123"/>
      <c r="G36" s="123"/>
      <c r="H36" s="10" t="s">
        <v>50</v>
      </c>
      <c r="I36" s="19">
        <f>((N36*F27)+M27+5000)/F27</f>
        <v>688.8888888888889</v>
      </c>
      <c r="J36" s="19">
        <f>((O36*F27)+M27+5000)/F27</f>
        <v>848.8888888888889</v>
      </c>
      <c r="K36" s="19"/>
      <c r="L36" s="5"/>
      <c r="M36" s="139"/>
      <c r="N36" s="5">
        <v>550</v>
      </c>
      <c r="O36" s="5">
        <v>710</v>
      </c>
      <c r="P36" s="5"/>
      <c r="Q36" s="5"/>
      <c r="R36" s="19">
        <f t="shared" si="3"/>
        <v>706.851851851852</v>
      </c>
      <c r="S36" s="19">
        <f t="shared" si="3"/>
        <v>882.851851851852</v>
      </c>
      <c r="T36" s="19"/>
      <c r="U36" s="5"/>
      <c r="V36" s="19">
        <f t="shared" si="4"/>
        <v>738.9814814814814</v>
      </c>
      <c r="W36" s="19">
        <f t="shared" si="4"/>
        <v>922.9814814814814</v>
      </c>
      <c r="X36" s="19"/>
      <c r="Y36" s="5"/>
      <c r="Z36" s="19">
        <f t="shared" si="5"/>
        <v>771.1111111111111</v>
      </c>
      <c r="AA36" s="19">
        <f t="shared" si="5"/>
        <v>963.1111111111111</v>
      </c>
      <c r="AB36" s="19"/>
      <c r="AC36" s="5"/>
    </row>
    <row r="37" spans="1:29" ht="13.5" customHeight="1">
      <c r="A37" s="129" t="s">
        <v>155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</row>
  </sheetData>
  <sheetProtection/>
  <mergeCells count="80">
    <mergeCell ref="B9:B11"/>
    <mergeCell ref="C9:C11"/>
    <mergeCell ref="D9:D11"/>
    <mergeCell ref="E9:E11"/>
    <mergeCell ref="E12:E13"/>
    <mergeCell ref="G12:G13"/>
    <mergeCell ref="F12:F13"/>
    <mergeCell ref="A14:A15"/>
    <mergeCell ref="G14:G15"/>
    <mergeCell ref="A1:Q1"/>
    <mergeCell ref="I10:J10"/>
    <mergeCell ref="K10:L10"/>
    <mergeCell ref="I9:L9"/>
    <mergeCell ref="H9:H11"/>
    <mergeCell ref="A9:A11"/>
    <mergeCell ref="M9:M11"/>
    <mergeCell ref="M12:M21"/>
    <mergeCell ref="E16:E17"/>
    <mergeCell ref="A12:A13"/>
    <mergeCell ref="B12:B13"/>
    <mergeCell ref="C12:C13"/>
    <mergeCell ref="D12:D13"/>
    <mergeCell ref="A16:A17"/>
    <mergeCell ref="B14:B15"/>
    <mergeCell ref="C14:C15"/>
    <mergeCell ref="D14:D15"/>
    <mergeCell ref="E14:E15"/>
    <mergeCell ref="A18:A19"/>
    <mergeCell ref="B18:B19"/>
    <mergeCell ref="C18:C19"/>
    <mergeCell ref="D18:D19"/>
    <mergeCell ref="B16:B17"/>
    <mergeCell ref="C16:C17"/>
    <mergeCell ref="D16:D17"/>
    <mergeCell ref="G16:G17"/>
    <mergeCell ref="F14:F15"/>
    <mergeCell ref="F16:F17"/>
    <mergeCell ref="F18:F19"/>
    <mergeCell ref="H12:H25"/>
    <mergeCell ref="G9:G11"/>
    <mergeCell ref="C28:C29"/>
    <mergeCell ref="D32:D33"/>
    <mergeCell ref="A34:A36"/>
    <mergeCell ref="C30:C31"/>
    <mergeCell ref="N9:Q9"/>
    <mergeCell ref="N10:O10"/>
    <mergeCell ref="P10:Q10"/>
    <mergeCell ref="F9:F11"/>
    <mergeCell ref="E18:E19"/>
    <mergeCell ref="G18:G19"/>
    <mergeCell ref="R8:U8"/>
    <mergeCell ref="M27:M36"/>
    <mergeCell ref="E28:E33"/>
    <mergeCell ref="F28:F33"/>
    <mergeCell ref="G28:G33"/>
    <mergeCell ref="A8:Q8"/>
    <mergeCell ref="E34:E36"/>
    <mergeCell ref="F34:F36"/>
    <mergeCell ref="D28:D29"/>
    <mergeCell ref="D34:D36"/>
    <mergeCell ref="Z8:AC9"/>
    <mergeCell ref="V9:Y9"/>
    <mergeCell ref="G34:G36"/>
    <mergeCell ref="C32:C33"/>
    <mergeCell ref="V8:Y8"/>
    <mergeCell ref="Z10:AA10"/>
    <mergeCell ref="R9:U9"/>
    <mergeCell ref="R10:S10"/>
    <mergeCell ref="T10:U10"/>
    <mergeCell ref="C34:C36"/>
    <mergeCell ref="A37:AC37"/>
    <mergeCell ref="AB10:AC10"/>
    <mergeCell ref="X10:Y10"/>
    <mergeCell ref="V10:W10"/>
    <mergeCell ref="B34:B36"/>
    <mergeCell ref="D30:D31"/>
    <mergeCell ref="A28:A33"/>
    <mergeCell ref="B28:B29"/>
    <mergeCell ref="B30:B31"/>
    <mergeCell ref="B32:B3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2">
      <selection activeCell="H2" sqref="H1:H16384"/>
    </sheetView>
  </sheetViews>
  <sheetFormatPr defaultColWidth="9.00390625" defaultRowHeight="12.75"/>
  <cols>
    <col min="1" max="1" width="18.125" style="0" customWidth="1"/>
    <col min="2" max="2" width="15.25390625" style="0" customWidth="1"/>
    <col min="4" max="4" width="9.25390625" style="0" customWidth="1"/>
    <col min="7" max="7" width="11.00390625" style="0" customWidth="1"/>
    <col min="8" max="8" width="10.00390625" style="0" hidden="1" customWidth="1"/>
    <col min="10" max="10" width="10.625" style="0" hidden="1" customWidth="1"/>
    <col min="11" max="11" width="11.125" style="0" hidden="1" customWidth="1"/>
    <col min="12" max="13" width="0" style="0" hidden="1" customWidth="1"/>
    <col min="14" max="14" width="12.875" style="0" customWidth="1"/>
  </cols>
  <sheetData>
    <row r="1" spans="1:14" ht="24.75" customHeight="1">
      <c r="A1" s="152" t="s">
        <v>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3" spans="1:14" ht="12.75">
      <c r="A3" s="159" t="s">
        <v>151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s="46" customFormat="1" ht="12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">
      <c r="A6" s="151" t="s">
        <v>153</v>
      </c>
      <c r="B6" s="151"/>
      <c r="C6" s="151"/>
      <c r="D6" s="151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2" ht="12.75">
      <c r="A7" s="47" t="s">
        <v>154</v>
      </c>
      <c r="B7" s="47"/>
    </row>
    <row r="8" spans="1:14" ht="12.75">
      <c r="A8" s="163" t="s">
        <v>139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5"/>
    </row>
    <row r="9" spans="1:14" s="8" customFormat="1" ht="51">
      <c r="A9" s="42" t="s">
        <v>100</v>
      </c>
      <c r="B9" s="42" t="s">
        <v>126</v>
      </c>
      <c r="C9" s="42" t="s">
        <v>127</v>
      </c>
      <c r="D9" s="43" t="s">
        <v>128</v>
      </c>
      <c r="E9" s="43" t="s">
        <v>129</v>
      </c>
      <c r="F9" s="43" t="s">
        <v>130</v>
      </c>
      <c r="G9" s="43" t="s">
        <v>131</v>
      </c>
      <c r="H9" s="43" t="s">
        <v>132</v>
      </c>
      <c r="I9" s="43" t="s">
        <v>133</v>
      </c>
      <c r="J9" s="43" t="s">
        <v>134</v>
      </c>
      <c r="K9" s="43" t="s">
        <v>147</v>
      </c>
      <c r="L9" s="43" t="s">
        <v>118</v>
      </c>
      <c r="M9" s="43" t="s">
        <v>119</v>
      </c>
      <c r="N9" s="44" t="s">
        <v>149</v>
      </c>
    </row>
    <row r="10" spans="1:14" ht="12.75">
      <c r="A10" s="5" t="s">
        <v>32</v>
      </c>
      <c r="B10" s="5" t="s">
        <v>37</v>
      </c>
      <c r="C10" s="5">
        <v>2.8</v>
      </c>
      <c r="D10" s="5">
        <v>50</v>
      </c>
      <c r="E10" s="5">
        <v>12.96</v>
      </c>
      <c r="F10" s="5">
        <v>1840</v>
      </c>
      <c r="G10" s="160" t="s">
        <v>145</v>
      </c>
      <c r="H10" s="123">
        <v>1250</v>
      </c>
      <c r="I10" s="5">
        <v>142.56</v>
      </c>
      <c r="J10" s="103">
        <v>10000</v>
      </c>
      <c r="K10" s="158">
        <f>((I10*$H$10)+$J$10+5000)/$I$10</f>
        <v>1355.2188552188552</v>
      </c>
      <c r="L10" s="158">
        <f>((I10*$H$10)+$J$10)/$I$10*1.1</f>
        <v>1452.1604938271605</v>
      </c>
      <c r="M10" s="157">
        <f>((I10*$H$10)+$J$10)/$I$10*1.15</f>
        <v>1518.1677890011222</v>
      </c>
      <c r="N10" s="157">
        <f>((I10*$H$10)+$J$10)/$I$10*1.2</f>
        <v>1584.175084175084</v>
      </c>
    </row>
    <row r="11" spans="1:14" ht="12.75">
      <c r="A11" s="5" t="s">
        <v>33</v>
      </c>
      <c r="B11" s="5" t="s">
        <v>65</v>
      </c>
      <c r="C11" s="5">
        <v>3.3</v>
      </c>
      <c r="D11" s="5">
        <v>39.5</v>
      </c>
      <c r="E11" s="5">
        <v>10.63</v>
      </c>
      <c r="F11" s="5">
        <v>1605</v>
      </c>
      <c r="G11" s="161"/>
      <c r="H11" s="123"/>
      <c r="I11" s="5">
        <v>145.8</v>
      </c>
      <c r="J11" s="104"/>
      <c r="K11" s="158"/>
      <c r="L11" s="158"/>
      <c r="M11" s="157"/>
      <c r="N11" s="157"/>
    </row>
    <row r="12" spans="1:14" ht="12.75">
      <c r="A12" s="5" t="s">
        <v>64</v>
      </c>
      <c r="B12" s="5" t="s">
        <v>39</v>
      </c>
      <c r="C12" s="5">
        <v>5.5</v>
      </c>
      <c r="D12" s="5">
        <v>29</v>
      </c>
      <c r="E12" s="5">
        <v>10.25</v>
      </c>
      <c r="F12" s="5">
        <v>1410</v>
      </c>
      <c r="G12" s="161"/>
      <c r="H12" s="123">
        <v>950</v>
      </c>
      <c r="I12" s="5">
        <v>153</v>
      </c>
      <c r="J12" s="104"/>
      <c r="K12" s="158">
        <f>((I12*$H12)+$J$10+5000)/$I$10</f>
        <v>1124.7895622895624</v>
      </c>
      <c r="L12" s="158">
        <f>((I12*$H$10)+$J$10)/$I$10*1.1</f>
        <v>1552.854938271605</v>
      </c>
      <c r="M12" s="157">
        <f>((I12*$H$10)+$J$10)/$I$10*1.15</f>
        <v>1623.4392536475868</v>
      </c>
      <c r="N12" s="157">
        <f>((I10*$H$12)+$J$10)/$I$10*1.2</f>
        <v>1224.175084175084</v>
      </c>
    </row>
    <row r="13" spans="1:14" ht="12.75">
      <c r="A13" s="5" t="s">
        <v>36</v>
      </c>
      <c r="B13" s="5" t="s">
        <v>41</v>
      </c>
      <c r="C13" s="5">
        <v>3.6</v>
      </c>
      <c r="D13" s="5">
        <v>39</v>
      </c>
      <c r="E13" s="5">
        <v>12.9</v>
      </c>
      <c r="F13" s="5">
        <v>1850</v>
      </c>
      <c r="G13" s="161"/>
      <c r="H13" s="123"/>
      <c r="I13" s="5">
        <v>141.9</v>
      </c>
      <c r="J13" s="104"/>
      <c r="K13" s="158"/>
      <c r="L13" s="158"/>
      <c r="M13" s="157"/>
      <c r="N13" s="157"/>
    </row>
    <row r="14" spans="1:14" ht="12.75">
      <c r="A14" s="5" t="s">
        <v>34</v>
      </c>
      <c r="B14" s="5" t="s">
        <v>40</v>
      </c>
      <c r="C14" s="5">
        <v>6.5</v>
      </c>
      <c r="D14" s="5">
        <v>21</v>
      </c>
      <c r="E14" s="5">
        <v>9.14</v>
      </c>
      <c r="F14" s="5">
        <v>1275</v>
      </c>
      <c r="G14" s="161"/>
      <c r="H14" s="123">
        <v>900</v>
      </c>
      <c r="I14" s="5">
        <v>146.24</v>
      </c>
      <c r="J14" s="104"/>
      <c r="K14" s="158">
        <f>((I14*$H14)+$J$10+5000)/$I$10</f>
        <v>1028.4511784511785</v>
      </c>
      <c r="L14" s="158">
        <f>((I14*$H$10)+$J$10)/$I$10*1.1</f>
        <v>1487.6543209876543</v>
      </c>
      <c r="M14" s="157">
        <f>((I14*$H$10)+$J$10)/$I$10*1.15</f>
        <v>1555.2749719416383</v>
      </c>
      <c r="N14" s="157">
        <f>((I10*$H$14)+$J$10)/$I$10*1.2</f>
        <v>1164.175084175084</v>
      </c>
    </row>
    <row r="15" spans="1:14" ht="12.75">
      <c r="A15" s="5" t="s">
        <v>35</v>
      </c>
      <c r="B15" s="5" t="s">
        <v>39</v>
      </c>
      <c r="C15" s="5">
        <v>5.5</v>
      </c>
      <c r="D15" s="5">
        <v>25</v>
      </c>
      <c r="E15" s="5">
        <v>14.4</v>
      </c>
      <c r="F15" s="5">
        <v>2005</v>
      </c>
      <c r="G15" s="162"/>
      <c r="H15" s="123"/>
      <c r="I15" s="5">
        <v>144</v>
      </c>
      <c r="J15" s="105"/>
      <c r="K15" s="158"/>
      <c r="L15" s="158"/>
      <c r="M15" s="157"/>
      <c r="N15" s="157"/>
    </row>
    <row r="16" spans="1:14" ht="5.25" customHeight="1">
      <c r="A16" s="15"/>
      <c r="B16" s="15"/>
      <c r="C16" s="15"/>
      <c r="D16" s="15"/>
      <c r="E16" s="15"/>
      <c r="F16" s="15"/>
      <c r="G16" s="15"/>
      <c r="H16" s="15"/>
      <c r="I16" s="15"/>
      <c r="J16" s="39"/>
      <c r="K16" s="15"/>
      <c r="L16" s="15"/>
      <c r="M16" s="15"/>
      <c r="N16" s="15"/>
    </row>
    <row r="17" spans="1:14" ht="12.75">
      <c r="A17" s="5" t="s">
        <v>32</v>
      </c>
      <c r="B17" s="5" t="s">
        <v>53</v>
      </c>
      <c r="C17" s="5">
        <v>3.7</v>
      </c>
      <c r="D17" s="5">
        <v>50</v>
      </c>
      <c r="E17" s="5">
        <v>10.8</v>
      </c>
      <c r="F17" s="5">
        <v>2025</v>
      </c>
      <c r="G17" s="166" t="s">
        <v>146</v>
      </c>
      <c r="H17" s="13">
        <v>1550</v>
      </c>
      <c r="I17" s="13">
        <v>108</v>
      </c>
      <c r="J17" s="123">
        <v>10000</v>
      </c>
      <c r="K17" s="40">
        <f>((I17*$H$17)+$J$17+5000)/$I$17</f>
        <v>1688.888888888889</v>
      </c>
      <c r="L17" s="40">
        <f>(I17*$H$17+$J$17)/$I$17*1.1</f>
        <v>1806.851851851852</v>
      </c>
      <c r="M17" s="40">
        <f>(I17*$H$17+$J$17)/$I$17*1.15</f>
        <v>1888.9814814814813</v>
      </c>
      <c r="N17" s="40">
        <f>(I17*$H$17+$J$17)/$I$17*1.2</f>
        <v>1971.111111111111</v>
      </c>
    </row>
    <row r="18" spans="1:14" ht="12.75">
      <c r="A18" s="123" t="s">
        <v>54</v>
      </c>
      <c r="B18" s="5" t="s">
        <v>55</v>
      </c>
      <c r="C18" s="5">
        <v>7.7</v>
      </c>
      <c r="D18" s="123">
        <v>12</v>
      </c>
      <c r="E18" s="123">
        <v>11</v>
      </c>
      <c r="F18" s="123">
        <v>2050</v>
      </c>
      <c r="G18" s="166"/>
      <c r="H18" s="123">
        <v>1200</v>
      </c>
      <c r="I18" s="123">
        <v>110</v>
      </c>
      <c r="J18" s="123"/>
      <c r="K18" s="158">
        <f>((I17*$H$18)+$J$17+5000)/$I$17</f>
        <v>1338.888888888889</v>
      </c>
      <c r="L18" s="154">
        <f>(I17*$H$18+$J$17)/$I$17*1.1</f>
        <v>1421.851851851852</v>
      </c>
      <c r="M18" s="158">
        <f>(I17*$H$18+$J$17)/$I$17*1.15</f>
        <v>1486.4814814814813</v>
      </c>
      <c r="N18" s="158">
        <f>(I17*$H$18+$J$17)/$I$17*1.2</f>
        <v>1551.111111111111</v>
      </c>
    </row>
    <row r="19" spans="1:14" ht="12.75">
      <c r="A19" s="123"/>
      <c r="B19" s="5" t="s">
        <v>56</v>
      </c>
      <c r="C19" s="5">
        <v>2.9</v>
      </c>
      <c r="D19" s="123"/>
      <c r="E19" s="123"/>
      <c r="F19" s="123"/>
      <c r="G19" s="166"/>
      <c r="H19" s="123"/>
      <c r="I19" s="123"/>
      <c r="J19" s="123"/>
      <c r="K19" s="158"/>
      <c r="L19" s="155"/>
      <c r="M19" s="158"/>
      <c r="N19" s="158"/>
    </row>
    <row r="20" spans="1:14" ht="12.75">
      <c r="A20" s="123"/>
      <c r="B20" s="5" t="s">
        <v>57</v>
      </c>
      <c r="C20" s="5">
        <v>4.8</v>
      </c>
      <c r="D20" s="123"/>
      <c r="E20" s="123"/>
      <c r="F20" s="123"/>
      <c r="G20" s="166"/>
      <c r="H20" s="123"/>
      <c r="I20" s="123"/>
      <c r="J20" s="123"/>
      <c r="K20" s="158"/>
      <c r="L20" s="156"/>
      <c r="M20" s="158"/>
      <c r="N20" s="158"/>
    </row>
    <row r="21" spans="1:14" ht="12.75">
      <c r="A21" s="5" t="s">
        <v>58</v>
      </c>
      <c r="B21" s="5" t="s">
        <v>66</v>
      </c>
      <c r="C21" s="5">
        <v>12.5</v>
      </c>
      <c r="D21" s="13">
        <v>10</v>
      </c>
      <c r="E21" s="13">
        <v>8.08</v>
      </c>
      <c r="F21" s="13">
        <v>1040</v>
      </c>
      <c r="G21" s="166"/>
      <c r="H21" s="13">
        <v>1100</v>
      </c>
      <c r="I21" s="13">
        <v>160</v>
      </c>
      <c r="J21" s="123"/>
      <c r="K21" s="40">
        <f>((I17*$H$21)+$J$17+5000)/$I$17</f>
        <v>1238.888888888889</v>
      </c>
      <c r="L21" s="40">
        <f>(I17*$H$21+$J$17)/$I$17*1.1</f>
        <v>1311.851851851852</v>
      </c>
      <c r="M21" s="40">
        <f>(I17*$H$21+$J$17)/$I$17*1.15</f>
        <v>1371.4814814814813</v>
      </c>
      <c r="N21" s="40">
        <f>(I17*$H$21+$J$17)/$I$17*1.2</f>
        <v>1431.111111111111</v>
      </c>
    </row>
    <row r="22" spans="1:14" ht="12.75">
      <c r="A22" s="163" t="s">
        <v>138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5"/>
    </row>
    <row r="23" spans="1:14" ht="51">
      <c r="A23" s="41" t="s">
        <v>100</v>
      </c>
      <c r="B23" s="42" t="s">
        <v>126</v>
      </c>
      <c r="C23" s="42" t="s">
        <v>127</v>
      </c>
      <c r="D23" s="43" t="s">
        <v>140</v>
      </c>
      <c r="E23" s="43" t="s">
        <v>141</v>
      </c>
      <c r="F23" s="43" t="s">
        <v>142</v>
      </c>
      <c r="G23" s="43" t="s">
        <v>131</v>
      </c>
      <c r="H23" s="43" t="s">
        <v>143</v>
      </c>
      <c r="I23" s="43" t="s">
        <v>144</v>
      </c>
      <c r="J23" s="43" t="s">
        <v>134</v>
      </c>
      <c r="K23" s="43" t="s">
        <v>148</v>
      </c>
      <c r="L23" s="43" t="s">
        <v>118</v>
      </c>
      <c r="M23" s="43" t="s">
        <v>119</v>
      </c>
      <c r="N23" s="43" t="s">
        <v>150</v>
      </c>
    </row>
    <row r="24" spans="1:14" ht="12.75">
      <c r="A24" s="123" t="s">
        <v>60</v>
      </c>
      <c r="B24" s="123" t="s">
        <v>61</v>
      </c>
      <c r="C24" s="123">
        <v>40</v>
      </c>
      <c r="D24" s="123">
        <v>1</v>
      </c>
      <c r="E24" s="123">
        <v>33</v>
      </c>
      <c r="F24" s="123">
        <v>1345</v>
      </c>
      <c r="G24" s="166" t="s">
        <v>146</v>
      </c>
      <c r="H24" s="13">
        <v>320</v>
      </c>
      <c r="I24" s="123">
        <v>495</v>
      </c>
      <c r="J24" s="123">
        <v>10000</v>
      </c>
      <c r="K24" s="40">
        <f>(($I$24*H24)+$J$24+5000)/$I$24</f>
        <v>350.3030303030303</v>
      </c>
      <c r="L24" s="40">
        <f>($I$24*H24+$J$24)/$I$24*1.1</f>
        <v>374.2222222222223</v>
      </c>
      <c r="M24" s="40">
        <f>($I$24*H24+$J$24)/$I$24*1.15</f>
        <v>391.2323232323232</v>
      </c>
      <c r="N24" s="40">
        <f>($I$24*H24+$J$24)/$I$24*1.2</f>
        <v>408.24242424242425</v>
      </c>
    </row>
    <row r="25" spans="1:14" ht="12.75">
      <c r="A25" s="123"/>
      <c r="B25" s="123"/>
      <c r="C25" s="123"/>
      <c r="D25" s="123"/>
      <c r="E25" s="123"/>
      <c r="F25" s="123"/>
      <c r="G25" s="166"/>
      <c r="H25" s="13">
        <v>300</v>
      </c>
      <c r="I25" s="123"/>
      <c r="J25" s="123"/>
      <c r="K25" s="40">
        <f>(($I$24*H25)+$J$24+5000)/$I$24</f>
        <v>330.3030303030303</v>
      </c>
      <c r="L25" s="40">
        <f>($I$24*H25+$J$24)/$I$24*1.1</f>
        <v>352.2222222222223</v>
      </c>
      <c r="M25" s="40">
        <f>($I$24*H25+$J$24)/$I$24*1.15</f>
        <v>368.2323232323232</v>
      </c>
      <c r="N25" s="40">
        <f>($I$24*H25+$J$24)/$I$24*1.2</f>
        <v>384.24242424242425</v>
      </c>
    </row>
    <row r="26" spans="1:14" ht="16.5" customHeight="1">
      <c r="A26" s="123"/>
      <c r="B26" s="123"/>
      <c r="C26" s="123"/>
      <c r="D26" s="123"/>
      <c r="E26" s="123"/>
      <c r="F26" s="123"/>
      <c r="G26" s="166"/>
      <c r="H26" s="13">
        <v>280</v>
      </c>
      <c r="I26" s="123"/>
      <c r="J26" s="123"/>
      <c r="K26" s="40">
        <f>(($I$24*H26)+$J$24+5000)/$I$24</f>
        <v>310.3030303030303</v>
      </c>
      <c r="L26" s="40">
        <f>($I$24*H26+$J$24)/$I$24*1.1</f>
        <v>330.22222222222223</v>
      </c>
      <c r="M26" s="40">
        <f>($I$24*H26+$J$24)/$I$24*1.15</f>
        <v>345.2323232323232</v>
      </c>
      <c r="N26" s="40">
        <f>($I$24*H26+$J$24)/$I$24*1.2</f>
        <v>360.24242424242425</v>
      </c>
    </row>
    <row r="28" spans="1:14" ht="12.75">
      <c r="A28" s="150" t="s">
        <v>152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1:5" s="52" customFormat="1" ht="12.75">
      <c r="A29" s="51" t="s">
        <v>230</v>
      </c>
      <c r="B29" s="51"/>
      <c r="C29" s="51"/>
      <c r="D29" s="51"/>
      <c r="E29" s="51"/>
    </row>
  </sheetData>
  <sheetProtection/>
  <mergeCells count="44">
    <mergeCell ref="K10:K11"/>
    <mergeCell ref="K12:K13"/>
    <mergeCell ref="K14:K15"/>
    <mergeCell ref="K18:K20"/>
    <mergeCell ref="L10:L11"/>
    <mergeCell ref="L12:L13"/>
    <mergeCell ref="A8:N8"/>
    <mergeCell ref="G17:G21"/>
    <mergeCell ref="D18:D20"/>
    <mergeCell ref="E18:E20"/>
    <mergeCell ref="F18:F20"/>
    <mergeCell ref="M10:M11"/>
    <mergeCell ref="M12:M13"/>
    <mergeCell ref="M14:M15"/>
    <mergeCell ref="H12:H13"/>
    <mergeCell ref="H14:H15"/>
    <mergeCell ref="A22:N22"/>
    <mergeCell ref="A24:A26"/>
    <mergeCell ref="B24:B26"/>
    <mergeCell ref="C24:C26"/>
    <mergeCell ref="D24:D26"/>
    <mergeCell ref="A18:A20"/>
    <mergeCell ref="G24:G26"/>
    <mergeCell ref="J24:J26"/>
    <mergeCell ref="J10:J15"/>
    <mergeCell ref="J17:J21"/>
    <mergeCell ref="G10:G15"/>
    <mergeCell ref="M18:M20"/>
    <mergeCell ref="N18:N20"/>
    <mergeCell ref="E24:E26"/>
    <mergeCell ref="F24:F26"/>
    <mergeCell ref="I24:I26"/>
    <mergeCell ref="H18:H20"/>
    <mergeCell ref="I18:I20"/>
    <mergeCell ref="H10:H11"/>
    <mergeCell ref="A28:N28"/>
    <mergeCell ref="A6:D6"/>
    <mergeCell ref="A1:N1"/>
    <mergeCell ref="L18:L20"/>
    <mergeCell ref="N10:N11"/>
    <mergeCell ref="N12:N13"/>
    <mergeCell ref="N14:N15"/>
    <mergeCell ref="L14:L15"/>
    <mergeCell ref="A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49">
      <selection activeCell="E84" sqref="E84"/>
    </sheetView>
  </sheetViews>
  <sheetFormatPr defaultColWidth="9.00390625" defaultRowHeight="12.75"/>
  <cols>
    <col min="1" max="1" width="26.75390625" style="0" customWidth="1"/>
    <col min="2" max="2" width="12.125" style="0" customWidth="1"/>
    <col min="9" max="10" width="11.625" style="0" hidden="1" customWidth="1"/>
    <col min="11" max="12" width="0" style="0" hidden="1" customWidth="1"/>
  </cols>
  <sheetData>
    <row r="1" spans="1:8" ht="18">
      <c r="A1" s="152" t="s">
        <v>94</v>
      </c>
      <c r="B1" s="152"/>
      <c r="C1" s="152"/>
      <c r="D1" s="152"/>
      <c r="E1" s="152"/>
      <c r="F1" s="152"/>
      <c r="G1" s="152"/>
      <c r="H1" s="152"/>
    </row>
    <row r="2" spans="1:12" ht="12.75" customHeight="1">
      <c r="A2" s="180" t="s">
        <v>265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2.7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2.75">
      <c r="A4" s="194" t="s">
        <v>165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28.5" customHeight="1">
      <c r="A5" s="160" t="s">
        <v>100</v>
      </c>
      <c r="B5" s="160" t="s">
        <v>192</v>
      </c>
      <c r="C5" s="160" t="s">
        <v>190</v>
      </c>
      <c r="D5" s="160" t="s">
        <v>191</v>
      </c>
      <c r="E5" s="190" t="s">
        <v>194</v>
      </c>
      <c r="F5" s="191"/>
      <c r="G5" s="182" t="s">
        <v>150</v>
      </c>
      <c r="H5" s="183"/>
      <c r="I5" s="181" t="s">
        <v>226</v>
      </c>
      <c r="J5" s="181"/>
      <c r="K5" s="182" t="s">
        <v>227</v>
      </c>
      <c r="L5" s="183"/>
    </row>
    <row r="6" spans="1:12" ht="25.5" customHeight="1">
      <c r="A6" s="162"/>
      <c r="B6" s="162"/>
      <c r="C6" s="162"/>
      <c r="D6" s="162"/>
      <c r="E6" s="45" t="s">
        <v>199</v>
      </c>
      <c r="F6" s="45" t="s">
        <v>283</v>
      </c>
      <c r="G6" s="45" t="s">
        <v>199</v>
      </c>
      <c r="H6" s="45" t="s">
        <v>283</v>
      </c>
      <c r="I6" s="45" t="s">
        <v>199</v>
      </c>
      <c r="J6" s="45" t="s">
        <v>200</v>
      </c>
      <c r="K6" s="45" t="s">
        <v>199</v>
      </c>
      <c r="L6" s="45" t="s">
        <v>200</v>
      </c>
    </row>
    <row r="7" spans="1:12" ht="12.75">
      <c r="A7" s="5" t="s">
        <v>157</v>
      </c>
      <c r="B7" s="103" t="s">
        <v>193</v>
      </c>
      <c r="C7" s="103">
        <v>6.4</v>
      </c>
      <c r="D7" s="103">
        <v>11</v>
      </c>
      <c r="E7" s="176" t="s">
        <v>241</v>
      </c>
      <c r="F7" s="176" t="s">
        <v>242</v>
      </c>
      <c r="G7" s="176" t="s">
        <v>243</v>
      </c>
      <c r="H7" s="176" t="s">
        <v>244</v>
      </c>
      <c r="I7" s="184" t="e">
        <f>E7/1.03</f>
        <v>#VALUE!</v>
      </c>
      <c r="J7" s="184" t="e">
        <f>F7/1.03</f>
        <v>#VALUE!</v>
      </c>
      <c r="K7" s="184" t="e">
        <f>I7/D7</f>
        <v>#VALUE!</v>
      </c>
      <c r="L7" s="184" t="e">
        <f>J7/D7</f>
        <v>#VALUE!</v>
      </c>
    </row>
    <row r="8" spans="1:12" ht="12.75">
      <c r="A8" s="5" t="s">
        <v>158</v>
      </c>
      <c r="B8" s="104"/>
      <c r="C8" s="104"/>
      <c r="D8" s="104"/>
      <c r="E8" s="177"/>
      <c r="F8" s="177"/>
      <c r="G8" s="177"/>
      <c r="H8" s="177"/>
      <c r="I8" s="184"/>
      <c r="J8" s="184"/>
      <c r="K8" s="184"/>
      <c r="L8" s="184"/>
    </row>
    <row r="9" spans="1:12" ht="12.75">
      <c r="A9" s="5" t="s">
        <v>159</v>
      </c>
      <c r="B9" s="104"/>
      <c r="C9" s="104"/>
      <c r="D9" s="104"/>
      <c r="E9" s="177"/>
      <c r="F9" s="177"/>
      <c r="G9" s="177"/>
      <c r="H9" s="177"/>
      <c r="I9" s="184"/>
      <c r="J9" s="184"/>
      <c r="K9" s="184"/>
      <c r="L9" s="184"/>
    </row>
    <row r="10" spans="1:12" ht="12.75">
      <c r="A10" s="5" t="s">
        <v>160</v>
      </c>
      <c r="B10" s="104"/>
      <c r="C10" s="104"/>
      <c r="D10" s="104"/>
      <c r="E10" s="177"/>
      <c r="F10" s="177"/>
      <c r="G10" s="177"/>
      <c r="H10" s="177"/>
      <c r="I10" s="184"/>
      <c r="J10" s="184"/>
      <c r="K10" s="184"/>
      <c r="L10" s="184"/>
    </row>
    <row r="11" spans="1:12" ht="12.75">
      <c r="A11" s="5" t="s">
        <v>161</v>
      </c>
      <c r="B11" s="104"/>
      <c r="C11" s="104"/>
      <c r="D11" s="104"/>
      <c r="E11" s="177"/>
      <c r="F11" s="177"/>
      <c r="G11" s="177"/>
      <c r="H11" s="177"/>
      <c r="I11" s="184"/>
      <c r="J11" s="184"/>
      <c r="K11" s="184"/>
      <c r="L11" s="184"/>
    </row>
    <row r="12" spans="1:12" ht="12.75">
      <c r="A12" s="5" t="s">
        <v>162</v>
      </c>
      <c r="B12" s="104"/>
      <c r="C12" s="104"/>
      <c r="D12" s="104"/>
      <c r="E12" s="177"/>
      <c r="F12" s="177"/>
      <c r="G12" s="177"/>
      <c r="H12" s="177"/>
      <c r="I12" s="184"/>
      <c r="J12" s="184"/>
      <c r="K12" s="184"/>
      <c r="L12" s="184"/>
    </row>
    <row r="13" spans="1:12" ht="12.75">
      <c r="A13" s="5" t="s">
        <v>163</v>
      </c>
      <c r="B13" s="104"/>
      <c r="C13" s="104"/>
      <c r="D13" s="104"/>
      <c r="E13" s="177"/>
      <c r="F13" s="177"/>
      <c r="G13" s="177"/>
      <c r="H13" s="177"/>
      <c r="I13" s="184"/>
      <c r="J13" s="184"/>
      <c r="K13" s="184"/>
      <c r="L13" s="184"/>
    </row>
    <row r="14" spans="1:12" ht="12.75">
      <c r="A14" s="5" t="s">
        <v>164</v>
      </c>
      <c r="B14" s="105"/>
      <c r="C14" s="105"/>
      <c r="D14" s="105"/>
      <c r="E14" s="178"/>
      <c r="F14" s="178"/>
      <c r="G14" s="178"/>
      <c r="H14" s="178"/>
      <c r="I14" s="184"/>
      <c r="J14" s="184"/>
      <c r="K14" s="184"/>
      <c r="L14" s="184"/>
    </row>
    <row r="15" spans="1:12" ht="12.75">
      <c r="A15" s="172" t="s">
        <v>166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 customHeight="1">
      <c r="A16" s="144" t="s">
        <v>167</v>
      </c>
      <c r="B16" s="144"/>
      <c r="C16" s="185" t="s">
        <v>224</v>
      </c>
      <c r="D16" s="144">
        <v>15</v>
      </c>
      <c r="E16" s="174">
        <v>450</v>
      </c>
      <c r="F16" s="174">
        <v>500</v>
      </c>
      <c r="G16" s="174" t="s">
        <v>235</v>
      </c>
      <c r="H16" s="174" t="s">
        <v>235</v>
      </c>
      <c r="I16" s="169">
        <f>E16/1.03</f>
        <v>436.8932038834951</v>
      </c>
      <c r="J16" s="169">
        <f>F16/1.03</f>
        <v>485.43689320388347</v>
      </c>
      <c r="K16" s="169"/>
      <c r="L16" s="169"/>
    </row>
    <row r="17" spans="1:12" ht="12.75">
      <c r="A17" s="145"/>
      <c r="B17" s="145"/>
      <c r="C17" s="186"/>
      <c r="D17" s="145"/>
      <c r="E17" s="175"/>
      <c r="F17" s="175"/>
      <c r="G17" s="175"/>
      <c r="H17" s="175"/>
      <c r="I17" s="169"/>
      <c r="J17" s="169"/>
      <c r="K17" s="169"/>
      <c r="L17" s="169"/>
    </row>
    <row r="18" spans="1:12" ht="12.75">
      <c r="A18" s="13" t="s">
        <v>164</v>
      </c>
      <c r="B18" s="13" t="s">
        <v>195</v>
      </c>
      <c r="C18" s="13">
        <v>12.5</v>
      </c>
      <c r="D18" s="13">
        <v>8</v>
      </c>
      <c r="E18" s="49">
        <v>450</v>
      </c>
      <c r="F18" s="49" t="s">
        <v>246</v>
      </c>
      <c r="G18" s="49">
        <f>E18/D18</f>
        <v>56.25</v>
      </c>
      <c r="H18" s="49">
        <v>61.25</v>
      </c>
      <c r="I18" s="14">
        <f aca="true" t="shared" si="0" ref="I18:J20">E18/1.03</f>
        <v>436.8932038834951</v>
      </c>
      <c r="J18" s="14" t="e">
        <f t="shared" si="0"/>
        <v>#VALUE!</v>
      </c>
      <c r="K18" s="14">
        <f>I18/D18</f>
        <v>54.61165048543689</v>
      </c>
      <c r="L18" s="14" t="e">
        <f>J18/D18</f>
        <v>#VALUE!</v>
      </c>
    </row>
    <row r="19" spans="1:12" ht="12.75">
      <c r="A19" s="13" t="s">
        <v>168</v>
      </c>
      <c r="B19" s="13" t="s">
        <v>196</v>
      </c>
      <c r="C19" s="13">
        <v>3.8</v>
      </c>
      <c r="D19" s="13">
        <v>28</v>
      </c>
      <c r="E19" s="49" t="s">
        <v>245</v>
      </c>
      <c r="F19" s="49" t="s">
        <v>246</v>
      </c>
      <c r="G19" s="49">
        <v>16.07</v>
      </c>
      <c r="H19" s="49">
        <v>17.5</v>
      </c>
      <c r="I19" s="14" t="e">
        <f t="shared" si="0"/>
        <v>#VALUE!</v>
      </c>
      <c r="J19" s="14" t="e">
        <f t="shared" si="0"/>
        <v>#VALUE!</v>
      </c>
      <c r="K19" s="14" t="e">
        <f>I19/D19</f>
        <v>#VALUE!</v>
      </c>
      <c r="L19" s="14" t="e">
        <f>J19/D19</f>
        <v>#VALUE!</v>
      </c>
    </row>
    <row r="20" spans="1:12" ht="12.75">
      <c r="A20" s="103" t="s">
        <v>169</v>
      </c>
      <c r="B20" s="13" t="s">
        <v>197</v>
      </c>
      <c r="C20" s="13">
        <v>6.9</v>
      </c>
      <c r="D20" s="103">
        <v>11</v>
      </c>
      <c r="E20" s="170" t="s">
        <v>247</v>
      </c>
      <c r="F20" s="170" t="s">
        <v>248</v>
      </c>
      <c r="G20" s="49">
        <v>54.5</v>
      </c>
      <c r="H20" s="49">
        <v>58</v>
      </c>
      <c r="I20" s="179" t="e">
        <f t="shared" si="0"/>
        <v>#VALUE!</v>
      </c>
      <c r="J20" s="179" t="e">
        <f t="shared" si="0"/>
        <v>#VALUE!</v>
      </c>
      <c r="K20" s="14">
        <f>G20/1.03</f>
        <v>52.9126213592233</v>
      </c>
      <c r="L20" s="14">
        <f>H20/1.03</f>
        <v>56.310679611650485</v>
      </c>
    </row>
    <row r="21" spans="1:12" ht="12.75">
      <c r="A21" s="105"/>
      <c r="B21" s="13" t="s">
        <v>198</v>
      </c>
      <c r="C21" s="13">
        <v>3.1</v>
      </c>
      <c r="D21" s="105"/>
      <c r="E21" s="171"/>
      <c r="F21" s="171"/>
      <c r="G21" s="49">
        <v>54.5</v>
      </c>
      <c r="H21" s="49">
        <v>58</v>
      </c>
      <c r="I21" s="179"/>
      <c r="J21" s="179"/>
      <c r="K21" s="14">
        <f>G21/1.03</f>
        <v>52.9126213592233</v>
      </c>
      <c r="L21" s="14">
        <f>H21/1.03</f>
        <v>56.310679611650485</v>
      </c>
    </row>
    <row r="22" spans="1:12" ht="12.75">
      <c r="A22" s="13" t="s">
        <v>170</v>
      </c>
      <c r="B22" s="13" t="s">
        <v>201</v>
      </c>
      <c r="C22" s="13">
        <v>3.1</v>
      </c>
      <c r="D22" s="13">
        <v>32</v>
      </c>
      <c r="E22" s="49">
        <v>500</v>
      </c>
      <c r="F22" s="49" t="s">
        <v>249</v>
      </c>
      <c r="G22" s="49">
        <v>15.62</v>
      </c>
      <c r="H22" s="49">
        <v>16.87</v>
      </c>
      <c r="I22" s="14">
        <f>E22/1.03</f>
        <v>485.43689320388347</v>
      </c>
      <c r="J22" s="14" t="e">
        <f>F22/1.03</f>
        <v>#VALUE!</v>
      </c>
      <c r="K22" s="14">
        <f>I22/D22</f>
        <v>15.169902912621358</v>
      </c>
      <c r="L22" s="14" t="e">
        <f>J22/D22</f>
        <v>#VALUE!</v>
      </c>
    </row>
    <row r="23" spans="1:12" ht="12.75">
      <c r="A23" s="187" t="s">
        <v>171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2" ht="12.75">
      <c r="A24" s="13" t="s">
        <v>172</v>
      </c>
      <c r="B24" s="13" t="s">
        <v>202</v>
      </c>
      <c r="C24" s="13">
        <v>15</v>
      </c>
      <c r="D24" s="13">
        <v>8</v>
      </c>
      <c r="E24" s="170" t="s">
        <v>250</v>
      </c>
      <c r="F24" s="170">
        <v>550</v>
      </c>
      <c r="G24" s="49" t="s">
        <v>251</v>
      </c>
      <c r="H24" s="49">
        <v>68.75</v>
      </c>
      <c r="I24" s="49" t="e">
        <f>E24/1.03</f>
        <v>#VALUE!</v>
      </c>
      <c r="J24" s="49">
        <f>F24/1.03</f>
        <v>533.9805825242719</v>
      </c>
      <c r="K24" s="49" t="e">
        <f>I24/D24</f>
        <v>#VALUE!</v>
      </c>
      <c r="L24" s="49">
        <f>J24/D24</f>
        <v>66.74757281553399</v>
      </c>
    </row>
    <row r="25" spans="1:12" ht="12.75">
      <c r="A25" s="13" t="s">
        <v>173</v>
      </c>
      <c r="B25" s="13" t="s">
        <v>203</v>
      </c>
      <c r="C25" s="13">
        <v>19.5</v>
      </c>
      <c r="D25" s="103">
        <v>6</v>
      </c>
      <c r="E25" s="189"/>
      <c r="F25" s="189"/>
      <c r="G25" s="170" t="s">
        <v>252</v>
      </c>
      <c r="H25" s="170">
        <v>91.67</v>
      </c>
      <c r="I25" s="179" t="e">
        <f>E24/1.03</f>
        <v>#VALUE!</v>
      </c>
      <c r="J25" s="179">
        <f>F24/1.03</f>
        <v>533.9805825242719</v>
      </c>
      <c r="K25" s="179" t="e">
        <f>I25/D25</f>
        <v>#VALUE!</v>
      </c>
      <c r="L25" s="179">
        <f>J25/D25</f>
        <v>88.99676375404532</v>
      </c>
    </row>
    <row r="26" spans="1:12" ht="12.75">
      <c r="A26" s="13" t="s">
        <v>174</v>
      </c>
      <c r="B26" s="13" t="s">
        <v>203</v>
      </c>
      <c r="C26" s="13">
        <v>19.5</v>
      </c>
      <c r="D26" s="105"/>
      <c r="E26" s="171"/>
      <c r="F26" s="171"/>
      <c r="G26" s="171"/>
      <c r="H26" s="171"/>
      <c r="I26" s="179"/>
      <c r="J26" s="179"/>
      <c r="K26" s="179"/>
      <c r="L26" s="179"/>
    </row>
    <row r="27" spans="1:12" ht="12.75">
      <c r="A27" s="13" t="s">
        <v>233</v>
      </c>
      <c r="B27" s="13">
        <v>5</v>
      </c>
      <c r="C27" s="13">
        <v>60</v>
      </c>
      <c r="D27" s="13" t="s">
        <v>234</v>
      </c>
      <c r="E27" s="49">
        <v>251</v>
      </c>
      <c r="F27" s="49">
        <v>286.25</v>
      </c>
      <c r="G27" s="49" t="s">
        <v>235</v>
      </c>
      <c r="H27" s="49" t="s">
        <v>235</v>
      </c>
      <c r="I27" s="55"/>
      <c r="J27" s="55"/>
      <c r="K27" s="55"/>
      <c r="L27" s="55"/>
    </row>
    <row r="28" spans="1:12" ht="12.75">
      <c r="A28" s="187" t="s">
        <v>175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</row>
    <row r="30" spans="1:12" ht="12.75">
      <c r="A30" s="13" t="s">
        <v>33</v>
      </c>
      <c r="B30" s="13" t="s">
        <v>204</v>
      </c>
      <c r="C30" s="13">
        <v>3.4</v>
      </c>
      <c r="D30" s="13">
        <v>43</v>
      </c>
      <c r="E30" s="170" t="s">
        <v>253</v>
      </c>
      <c r="F30" s="170" t="s">
        <v>254</v>
      </c>
      <c r="G30" s="49">
        <v>15.11</v>
      </c>
      <c r="H30" s="49">
        <v>16.27</v>
      </c>
      <c r="I30" s="179" t="e">
        <f>E30/1.03</f>
        <v>#VALUE!</v>
      </c>
      <c r="J30" s="179" t="e">
        <f>F30/1.03</f>
        <v>#VALUE!</v>
      </c>
      <c r="K30" s="49" t="e">
        <f>$I$30/D30</f>
        <v>#VALUE!</v>
      </c>
      <c r="L30" s="49" t="e">
        <f>J30/H30</f>
        <v>#VALUE!</v>
      </c>
    </row>
    <row r="31" spans="1:12" ht="12.75">
      <c r="A31" s="13" t="s">
        <v>32</v>
      </c>
      <c r="B31" s="13" t="s">
        <v>205</v>
      </c>
      <c r="C31" s="13">
        <v>3</v>
      </c>
      <c r="D31" s="13">
        <v>50</v>
      </c>
      <c r="E31" s="189"/>
      <c r="F31" s="189"/>
      <c r="G31" s="49">
        <v>13</v>
      </c>
      <c r="H31" s="49">
        <v>14</v>
      </c>
      <c r="I31" s="179"/>
      <c r="J31" s="179"/>
      <c r="K31" s="49" t="e">
        <f>$I$30/D31</f>
        <v>#VALUE!</v>
      </c>
      <c r="L31" s="49" t="e">
        <f>J30/H31</f>
        <v>#VALUE!</v>
      </c>
    </row>
    <row r="32" spans="1:12" ht="12.75">
      <c r="A32" s="13" t="s">
        <v>176</v>
      </c>
      <c r="B32" s="13" t="s">
        <v>206</v>
      </c>
      <c r="C32" s="13">
        <v>3.6</v>
      </c>
      <c r="D32" s="13">
        <v>42</v>
      </c>
      <c r="E32" s="189"/>
      <c r="F32" s="189"/>
      <c r="G32" s="49">
        <v>15.47</v>
      </c>
      <c r="H32" s="49">
        <v>16.66</v>
      </c>
      <c r="I32" s="179"/>
      <c r="J32" s="179"/>
      <c r="K32" s="49" t="e">
        <f>$I$30/D32</f>
        <v>#VALUE!</v>
      </c>
      <c r="L32" s="49" t="e">
        <f>J30/H32</f>
        <v>#VALUE!</v>
      </c>
    </row>
    <row r="33" spans="1:12" ht="12.75">
      <c r="A33" s="13" t="s">
        <v>177</v>
      </c>
      <c r="B33" s="13" t="s">
        <v>207</v>
      </c>
      <c r="C33" s="103">
        <v>37.5</v>
      </c>
      <c r="D33" s="103">
        <v>4</v>
      </c>
      <c r="E33" s="189"/>
      <c r="F33" s="189"/>
      <c r="G33" s="170">
        <v>162.5</v>
      </c>
      <c r="H33" s="170">
        <v>175</v>
      </c>
      <c r="I33" s="179"/>
      <c r="J33" s="179"/>
      <c r="K33" s="179" t="e">
        <f>I30/D33</f>
        <v>#VALUE!</v>
      </c>
      <c r="L33" s="179" t="e">
        <f>J30/H33</f>
        <v>#VALUE!</v>
      </c>
    </row>
    <row r="34" spans="1:12" ht="12.75">
      <c r="A34" s="13" t="s">
        <v>178</v>
      </c>
      <c r="B34" s="13" t="s">
        <v>207</v>
      </c>
      <c r="C34" s="105"/>
      <c r="D34" s="105"/>
      <c r="E34" s="171"/>
      <c r="F34" s="171"/>
      <c r="G34" s="171"/>
      <c r="H34" s="171"/>
      <c r="I34" s="179"/>
      <c r="J34" s="179"/>
      <c r="K34" s="179"/>
      <c r="L34" s="179"/>
    </row>
    <row r="35" spans="1:12" ht="12.75">
      <c r="A35" s="103" t="s">
        <v>179</v>
      </c>
      <c r="B35" s="13" t="s">
        <v>208</v>
      </c>
      <c r="C35" s="13">
        <v>2.18</v>
      </c>
      <c r="D35" s="13">
        <v>69</v>
      </c>
      <c r="E35" s="170" t="s">
        <v>254</v>
      </c>
      <c r="F35" s="170" t="s">
        <v>255</v>
      </c>
      <c r="G35" s="49">
        <v>10.14</v>
      </c>
      <c r="H35" s="49">
        <v>10.86</v>
      </c>
      <c r="I35" s="170" t="e">
        <f>E35/1.03</f>
        <v>#VALUE!</v>
      </c>
      <c r="J35" s="170" t="e">
        <f>F35/1.03</f>
        <v>#VALUE!</v>
      </c>
      <c r="K35" s="49" t="e">
        <f>$I$35/D35</f>
        <v>#VALUE!</v>
      </c>
      <c r="L35" s="49" t="e">
        <f>$J$35/D35</f>
        <v>#VALUE!</v>
      </c>
    </row>
    <row r="36" spans="1:12" ht="12.75">
      <c r="A36" s="105"/>
      <c r="B36" s="13" t="s">
        <v>209</v>
      </c>
      <c r="C36" s="13">
        <v>1.09</v>
      </c>
      <c r="D36" s="13">
        <v>138</v>
      </c>
      <c r="E36" s="189"/>
      <c r="F36" s="189"/>
      <c r="G36" s="49">
        <v>5.07</v>
      </c>
      <c r="H36" s="49">
        <v>5.43</v>
      </c>
      <c r="I36" s="189"/>
      <c r="J36" s="189"/>
      <c r="K36" s="49" t="e">
        <f>$I$35/D36</f>
        <v>#VALUE!</v>
      </c>
      <c r="L36" s="49" t="e">
        <f>$J$35/D36</f>
        <v>#VALUE!</v>
      </c>
    </row>
    <row r="37" spans="1:12" ht="12.75">
      <c r="A37" s="13" t="s">
        <v>180</v>
      </c>
      <c r="B37" s="13" t="s">
        <v>210</v>
      </c>
      <c r="C37" s="13">
        <v>16.67</v>
      </c>
      <c r="D37" s="13">
        <v>90</v>
      </c>
      <c r="E37" s="189"/>
      <c r="F37" s="189"/>
      <c r="G37" s="49">
        <v>7.77</v>
      </c>
      <c r="H37" s="49">
        <v>8.33</v>
      </c>
      <c r="I37" s="189"/>
      <c r="J37" s="189"/>
      <c r="K37" s="49" t="e">
        <f>$I$35/D37</f>
        <v>#VALUE!</v>
      </c>
      <c r="L37" s="49" t="e">
        <f>$J$35/D37</f>
        <v>#VALUE!</v>
      </c>
    </row>
    <row r="38" spans="1:12" ht="12.75">
      <c r="A38" s="13" t="s">
        <v>181</v>
      </c>
      <c r="B38" s="13" t="s">
        <v>225</v>
      </c>
      <c r="C38" s="13">
        <v>42</v>
      </c>
      <c r="D38" s="13">
        <v>3.43</v>
      </c>
      <c r="E38" s="171"/>
      <c r="F38" s="171"/>
      <c r="G38" s="49">
        <v>204.08</v>
      </c>
      <c r="H38" s="49">
        <v>218.65</v>
      </c>
      <c r="I38" s="171"/>
      <c r="J38" s="171"/>
      <c r="K38" s="49" t="e">
        <f>$I$35/D38</f>
        <v>#VALUE!</v>
      </c>
      <c r="L38" s="49" t="e">
        <f>$J$35/D38</f>
        <v>#VALUE!</v>
      </c>
    </row>
    <row r="39" spans="1:12" ht="12.75">
      <c r="A39" s="192" t="s">
        <v>182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</row>
    <row r="40" spans="1:12" ht="12.75">
      <c r="A40" s="13" t="s">
        <v>183</v>
      </c>
      <c r="B40" s="13" t="s">
        <v>264</v>
      </c>
      <c r="C40" s="13">
        <v>3.75</v>
      </c>
      <c r="D40" s="13">
        <v>10</v>
      </c>
      <c r="E40" s="170" t="s">
        <v>256</v>
      </c>
      <c r="F40" s="170" t="s">
        <v>257</v>
      </c>
      <c r="G40" s="49">
        <v>35</v>
      </c>
      <c r="H40" s="49">
        <v>40</v>
      </c>
      <c r="I40" s="179" t="e">
        <f>E40/1.03</f>
        <v>#VALUE!</v>
      </c>
      <c r="J40" s="179" t="e">
        <f>F40/1.03</f>
        <v>#VALUE!</v>
      </c>
      <c r="K40" s="49" t="e">
        <f>$I$40/D40</f>
        <v>#VALUE!</v>
      </c>
      <c r="L40" s="49" t="e">
        <f>$J$40/D40</f>
        <v>#VALUE!</v>
      </c>
    </row>
    <row r="41" spans="1:12" ht="12.75">
      <c r="A41" s="13" t="s">
        <v>184</v>
      </c>
      <c r="B41" s="13" t="s">
        <v>211</v>
      </c>
      <c r="C41" s="13">
        <v>13.8</v>
      </c>
      <c r="D41" s="13">
        <v>5.21</v>
      </c>
      <c r="E41" s="189"/>
      <c r="F41" s="189"/>
      <c r="G41" s="49">
        <v>67.17</v>
      </c>
      <c r="H41" s="49">
        <v>76.77</v>
      </c>
      <c r="I41" s="179"/>
      <c r="J41" s="179"/>
      <c r="K41" s="49" t="e">
        <f>$I$40/D41</f>
        <v>#VALUE!</v>
      </c>
      <c r="L41" s="49" t="e">
        <f>$J$40/D41</f>
        <v>#VALUE!</v>
      </c>
    </row>
    <row r="42" spans="1:12" ht="12.75">
      <c r="A42" s="13" t="s">
        <v>185</v>
      </c>
      <c r="B42" s="13" t="s">
        <v>212</v>
      </c>
      <c r="C42" s="13">
        <v>14.4</v>
      </c>
      <c r="D42" s="13">
        <v>4.16</v>
      </c>
      <c r="E42" s="189"/>
      <c r="F42" s="189"/>
      <c r="G42" s="49">
        <v>84.13</v>
      </c>
      <c r="H42" s="49">
        <v>96.15</v>
      </c>
      <c r="I42" s="179"/>
      <c r="J42" s="179"/>
      <c r="K42" s="49" t="e">
        <f>$I$40/D42</f>
        <v>#VALUE!</v>
      </c>
      <c r="L42" s="49" t="e">
        <f>$J$40/D42</f>
        <v>#VALUE!</v>
      </c>
    </row>
    <row r="43" spans="1:12" ht="12.75">
      <c r="A43" s="103" t="s">
        <v>186</v>
      </c>
      <c r="B43" s="13" t="s">
        <v>213</v>
      </c>
      <c r="C43" s="13">
        <v>4.23</v>
      </c>
      <c r="D43" s="13">
        <v>12</v>
      </c>
      <c r="E43" s="189"/>
      <c r="F43" s="189"/>
      <c r="G43" s="49">
        <v>29.16</v>
      </c>
      <c r="H43" s="49">
        <v>33.33</v>
      </c>
      <c r="I43" s="179"/>
      <c r="J43" s="179"/>
      <c r="K43" s="49" t="e">
        <f>$I$40/D43</f>
        <v>#VALUE!</v>
      </c>
      <c r="L43" s="49" t="e">
        <f>$J$40/D43</f>
        <v>#VALUE!</v>
      </c>
    </row>
    <row r="44" spans="1:12" ht="12.75">
      <c r="A44" s="105"/>
      <c r="B44" s="13" t="s">
        <v>214</v>
      </c>
      <c r="C44" s="13">
        <v>1.63</v>
      </c>
      <c r="D44" s="13">
        <v>30</v>
      </c>
      <c r="E44" s="171"/>
      <c r="F44" s="171"/>
      <c r="G44" s="49">
        <v>11.66</v>
      </c>
      <c r="H44" s="49">
        <v>13.33</v>
      </c>
      <c r="I44" s="179"/>
      <c r="J44" s="179"/>
      <c r="K44" s="49" t="e">
        <f>$I$40/D44</f>
        <v>#VALUE!</v>
      </c>
      <c r="L44" s="49" t="e">
        <f>$J$40/D44</f>
        <v>#VALUE!</v>
      </c>
    </row>
    <row r="45" spans="1:12" ht="12.75">
      <c r="A45" s="188" t="s">
        <v>138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</row>
    <row r="46" spans="1:12" ht="12.75" customHeight="1">
      <c r="A46" s="103" t="s">
        <v>100</v>
      </c>
      <c r="B46" s="103" t="s">
        <v>222</v>
      </c>
      <c r="C46" s="160" t="s">
        <v>223</v>
      </c>
      <c r="D46" s="160" t="s">
        <v>220</v>
      </c>
      <c r="E46" s="201" t="s">
        <v>219</v>
      </c>
      <c r="F46" s="202"/>
      <c r="G46" s="201" t="s">
        <v>221</v>
      </c>
      <c r="H46" s="202"/>
      <c r="I46" s="166" t="s">
        <v>228</v>
      </c>
      <c r="J46" s="166"/>
      <c r="K46" s="166" t="s">
        <v>229</v>
      </c>
      <c r="L46" s="166"/>
    </row>
    <row r="47" spans="1:12" ht="12.75">
      <c r="A47" s="105"/>
      <c r="B47" s="105"/>
      <c r="C47" s="162"/>
      <c r="D47" s="162"/>
      <c r="E47" s="203"/>
      <c r="F47" s="204"/>
      <c r="G47" s="203"/>
      <c r="H47" s="204"/>
      <c r="I47" s="166"/>
      <c r="J47" s="166"/>
      <c r="K47" s="166"/>
      <c r="L47" s="166"/>
    </row>
    <row r="48" spans="1:12" ht="12.75">
      <c r="A48" s="50" t="s">
        <v>187</v>
      </c>
      <c r="B48" s="50" t="s">
        <v>215</v>
      </c>
      <c r="C48" s="50">
        <v>17.6</v>
      </c>
      <c r="D48" s="198">
        <v>2</v>
      </c>
      <c r="E48" s="53">
        <v>140</v>
      </c>
      <c r="F48" s="53">
        <v>150</v>
      </c>
      <c r="G48" s="54" t="s">
        <v>258</v>
      </c>
      <c r="H48" s="49" t="s">
        <v>263</v>
      </c>
      <c r="I48" s="53" t="e">
        <f>G48*$D$48/1.03</f>
        <v>#VALUE!</v>
      </c>
      <c r="J48" s="53" t="e">
        <f>L48*$D$48/1.03</f>
        <v>#VALUE!</v>
      </c>
      <c r="K48" s="54" t="e">
        <f aca="true" t="shared" si="1" ref="K48:L51">G48/1.03</f>
        <v>#VALUE!</v>
      </c>
      <c r="L48" s="49" t="e">
        <f t="shared" si="1"/>
        <v>#VALUE!</v>
      </c>
    </row>
    <row r="49" spans="1:12" ht="12.75">
      <c r="A49" s="13" t="s">
        <v>188</v>
      </c>
      <c r="B49" s="13" t="s">
        <v>216</v>
      </c>
      <c r="C49" s="13">
        <v>10.08</v>
      </c>
      <c r="D49" s="199"/>
      <c r="E49" s="53">
        <v>90</v>
      </c>
      <c r="F49" s="53">
        <v>96</v>
      </c>
      <c r="G49" s="49" t="s">
        <v>259</v>
      </c>
      <c r="H49" s="49" t="s">
        <v>262</v>
      </c>
      <c r="I49" s="53" t="e">
        <f>G49*$D$48/1.03</f>
        <v>#VALUE!</v>
      </c>
      <c r="J49" s="53" t="e">
        <f>L49*$D$48/1.03</f>
        <v>#VALUE!</v>
      </c>
      <c r="K49" s="54" t="e">
        <f t="shared" si="1"/>
        <v>#VALUE!</v>
      </c>
      <c r="L49" s="49" t="e">
        <f t="shared" si="1"/>
        <v>#VALUE!</v>
      </c>
    </row>
    <row r="50" spans="1:12" ht="12.75">
      <c r="A50" s="103" t="s">
        <v>189</v>
      </c>
      <c r="B50" s="13" t="s">
        <v>218</v>
      </c>
      <c r="C50" s="13">
        <v>19.2</v>
      </c>
      <c r="D50" s="199"/>
      <c r="E50" s="53">
        <v>200</v>
      </c>
      <c r="F50" s="53">
        <v>230</v>
      </c>
      <c r="G50" s="49" t="s">
        <v>260</v>
      </c>
      <c r="H50" s="49" t="s">
        <v>261</v>
      </c>
      <c r="I50" s="53" t="e">
        <f>G50*$D$48/1.03</f>
        <v>#VALUE!</v>
      </c>
      <c r="J50" s="53" t="e">
        <f>L50*$D$48/1.03</f>
        <v>#VALUE!</v>
      </c>
      <c r="K50" s="54" t="e">
        <f t="shared" si="1"/>
        <v>#VALUE!</v>
      </c>
      <c r="L50" s="49" t="e">
        <f t="shared" si="1"/>
        <v>#VALUE!</v>
      </c>
    </row>
    <row r="51" spans="1:12" ht="12.75">
      <c r="A51" s="105"/>
      <c r="B51" s="13" t="s">
        <v>217</v>
      </c>
      <c r="C51" s="13">
        <v>9.6</v>
      </c>
      <c r="D51" s="200"/>
      <c r="E51" s="53">
        <f>G51*$D$48</f>
        <v>96</v>
      </c>
      <c r="F51" s="53">
        <f>H51*$D$48</f>
        <v>104</v>
      </c>
      <c r="G51" s="49">
        <v>48</v>
      </c>
      <c r="H51" s="49">
        <v>52</v>
      </c>
      <c r="I51" s="53">
        <f>G51*$D$48/1.03</f>
        <v>93.20388349514563</v>
      </c>
      <c r="J51" s="53">
        <f>L51*$D$48/1.03</f>
        <v>98.02997454991045</v>
      </c>
      <c r="K51" s="54">
        <f t="shared" si="1"/>
        <v>46.601941747572816</v>
      </c>
      <c r="L51" s="49">
        <f t="shared" si="1"/>
        <v>50.48543689320388</v>
      </c>
    </row>
    <row r="52" spans="1:8" ht="12.75">
      <c r="A52" s="197" t="s">
        <v>236</v>
      </c>
      <c r="B52" s="197"/>
      <c r="C52" s="197"/>
      <c r="D52" s="197"/>
      <c r="E52" s="197"/>
      <c r="F52" s="197"/>
      <c r="G52" s="197"/>
      <c r="H52" s="197"/>
    </row>
    <row r="53" spans="1:8" ht="12.75">
      <c r="A53" s="5" t="s">
        <v>237</v>
      </c>
      <c r="B53" s="103" t="s">
        <v>235</v>
      </c>
      <c r="C53" s="10">
        <v>39</v>
      </c>
      <c r="D53" s="103" t="s">
        <v>235</v>
      </c>
      <c r="E53" s="13" t="s">
        <v>235</v>
      </c>
      <c r="F53" s="13" t="s">
        <v>235</v>
      </c>
      <c r="G53" s="49">
        <v>340</v>
      </c>
      <c r="H53" s="13" t="s">
        <v>235</v>
      </c>
    </row>
    <row r="54" spans="1:8" ht="12.75">
      <c r="A54" s="5" t="s">
        <v>238</v>
      </c>
      <c r="B54" s="104"/>
      <c r="C54" s="10">
        <v>74</v>
      </c>
      <c r="D54" s="104"/>
      <c r="E54" s="13" t="s">
        <v>235</v>
      </c>
      <c r="F54" s="13" t="s">
        <v>235</v>
      </c>
      <c r="G54" s="49">
        <v>420</v>
      </c>
      <c r="H54" s="13" t="s">
        <v>235</v>
      </c>
    </row>
    <row r="55" spans="1:8" ht="12.75">
      <c r="A55" s="5" t="s">
        <v>239</v>
      </c>
      <c r="B55" s="105"/>
      <c r="C55" s="10">
        <v>91</v>
      </c>
      <c r="D55" s="105"/>
      <c r="E55" s="13" t="s">
        <v>235</v>
      </c>
      <c r="F55" s="13" t="s">
        <v>235</v>
      </c>
      <c r="G55" s="49">
        <v>440</v>
      </c>
      <c r="H55" s="13" t="s">
        <v>235</v>
      </c>
    </row>
    <row r="56" spans="1:8" ht="10.5" customHeight="1">
      <c r="A56" s="56" t="s">
        <v>240</v>
      </c>
      <c r="B56" s="23"/>
      <c r="C56" s="59"/>
      <c r="D56" s="59"/>
      <c r="E56" s="59"/>
      <c r="F56" s="57"/>
      <c r="G56" s="58">
        <v>420</v>
      </c>
      <c r="H56" s="59"/>
    </row>
    <row r="57" spans="1:8" ht="12.75">
      <c r="A57" s="196" t="s">
        <v>270</v>
      </c>
      <c r="B57" s="196"/>
      <c r="C57" s="196"/>
      <c r="D57" s="196"/>
      <c r="E57" s="196"/>
      <c r="F57" s="196"/>
      <c r="G57" s="196"/>
      <c r="H57" s="196"/>
    </row>
    <row r="58" spans="1:8" ht="12.75">
      <c r="A58" s="62" t="s">
        <v>269</v>
      </c>
      <c r="B58" t="s">
        <v>271</v>
      </c>
      <c r="C58" t="s">
        <v>271</v>
      </c>
      <c r="D58" t="s">
        <v>271</v>
      </c>
      <c r="E58" s="64" t="s">
        <v>235</v>
      </c>
      <c r="F58" s="64" t="s">
        <v>235</v>
      </c>
      <c r="G58" s="63">
        <v>3500</v>
      </c>
      <c r="H58" s="64" t="s">
        <v>235</v>
      </c>
    </row>
    <row r="59" spans="1:8" ht="12.75">
      <c r="A59" s="60" t="s">
        <v>272</v>
      </c>
      <c r="B59" s="61" t="s">
        <v>271</v>
      </c>
      <c r="C59" s="61" t="s">
        <v>271</v>
      </c>
      <c r="D59" s="61" t="s">
        <v>271</v>
      </c>
      <c r="E59" s="61" t="s">
        <v>271</v>
      </c>
      <c r="F59" s="61" t="s">
        <v>275</v>
      </c>
      <c r="G59" s="61">
        <v>3500</v>
      </c>
      <c r="H59" s="61" t="s">
        <v>271</v>
      </c>
    </row>
    <row r="60" spans="1:8" ht="12.75" hidden="1">
      <c r="A60" s="60"/>
      <c r="B60" s="61"/>
      <c r="C60" s="61"/>
      <c r="D60" s="61"/>
      <c r="E60" s="61"/>
      <c r="F60" s="61"/>
      <c r="G60" s="61"/>
      <c r="H60" s="61"/>
    </row>
    <row r="61" spans="1:8" ht="12.75" hidden="1">
      <c r="A61" s="60"/>
      <c r="B61" s="61"/>
      <c r="C61" s="61"/>
      <c r="D61" s="61"/>
      <c r="E61" s="61"/>
      <c r="F61" s="61"/>
      <c r="G61" s="61"/>
      <c r="H61" s="61"/>
    </row>
    <row r="62" ht="12.75" hidden="1"/>
    <row r="63" spans="1:8" ht="12.75" hidden="1">
      <c r="A63" s="65" t="s">
        <v>274</v>
      </c>
      <c r="B63" s="65" t="s">
        <v>284</v>
      </c>
      <c r="C63" s="65" t="s">
        <v>271</v>
      </c>
      <c r="D63" s="65" t="s">
        <v>271</v>
      </c>
      <c r="E63" s="65" t="s">
        <v>271</v>
      </c>
      <c r="F63" s="65" t="s">
        <v>275</v>
      </c>
      <c r="G63" s="65" t="s">
        <v>282</v>
      </c>
      <c r="H63" s="65">
        <v>41.5</v>
      </c>
    </row>
    <row r="64" spans="1:8" ht="12.75">
      <c r="A64" s="65" t="s">
        <v>274</v>
      </c>
      <c r="B64" s="65" t="s">
        <v>284</v>
      </c>
      <c r="C64" s="65" t="s">
        <v>271</v>
      </c>
      <c r="D64" s="65" t="s">
        <v>271</v>
      </c>
      <c r="E64" s="65" t="s">
        <v>271</v>
      </c>
      <c r="F64" s="65" t="s">
        <v>275</v>
      </c>
      <c r="G64" s="65">
        <v>31.5</v>
      </c>
      <c r="H64" s="65">
        <v>41.5</v>
      </c>
    </row>
    <row r="65" spans="1:8" ht="12.75">
      <c r="A65" t="s">
        <v>274</v>
      </c>
      <c r="B65" t="s">
        <v>276</v>
      </c>
      <c r="C65" t="s">
        <v>271</v>
      </c>
      <c r="D65" t="s">
        <v>271</v>
      </c>
      <c r="E65" t="s">
        <v>271</v>
      </c>
      <c r="F65" t="s">
        <v>275</v>
      </c>
      <c r="G65">
        <v>104</v>
      </c>
      <c r="H65">
        <v>124</v>
      </c>
    </row>
    <row r="66" spans="1:8" ht="12.75">
      <c r="A66" t="s">
        <v>277</v>
      </c>
      <c r="B66" t="s">
        <v>278</v>
      </c>
      <c r="C66" t="s">
        <v>271</v>
      </c>
      <c r="D66" t="s">
        <v>271</v>
      </c>
      <c r="E66" t="s">
        <v>271</v>
      </c>
      <c r="F66" t="s">
        <v>275</v>
      </c>
      <c r="G66">
        <v>246</v>
      </c>
      <c r="H66">
        <v>266</v>
      </c>
    </row>
    <row r="67" spans="1:8" ht="12.75">
      <c r="A67" t="s">
        <v>279</v>
      </c>
      <c r="B67" t="s">
        <v>280</v>
      </c>
      <c r="C67" t="s">
        <v>271</v>
      </c>
      <c r="D67" t="s">
        <v>271</v>
      </c>
      <c r="E67" t="s">
        <v>271</v>
      </c>
      <c r="F67" t="s">
        <v>275</v>
      </c>
      <c r="G67">
        <v>48.5</v>
      </c>
      <c r="H67">
        <v>58.5</v>
      </c>
    </row>
    <row r="68" spans="1:8" ht="12.75">
      <c r="A68" t="s">
        <v>285</v>
      </c>
      <c r="B68" t="s">
        <v>286</v>
      </c>
      <c r="C68" t="s">
        <v>271</v>
      </c>
      <c r="D68" t="s">
        <v>271</v>
      </c>
      <c r="E68" t="s">
        <v>271</v>
      </c>
      <c r="F68" t="s">
        <v>275</v>
      </c>
      <c r="G68">
        <v>80</v>
      </c>
      <c r="H68">
        <v>100</v>
      </c>
    </row>
    <row r="69" spans="1:8" ht="12.75">
      <c r="A69" t="s">
        <v>287</v>
      </c>
      <c r="B69" t="s">
        <v>288</v>
      </c>
      <c r="C69" t="s">
        <v>271</v>
      </c>
      <c r="D69" t="s">
        <v>271</v>
      </c>
      <c r="E69" t="s">
        <v>271</v>
      </c>
      <c r="F69" t="s">
        <v>275</v>
      </c>
      <c r="G69">
        <v>210</v>
      </c>
      <c r="H69">
        <v>230</v>
      </c>
    </row>
    <row r="70" spans="1:8" ht="12.75">
      <c r="A70" s="60" t="s">
        <v>266</v>
      </c>
      <c r="B70" s="61"/>
      <c r="C70" s="61"/>
      <c r="D70" s="61"/>
      <c r="E70" s="61"/>
      <c r="F70" s="61"/>
      <c r="G70" s="61"/>
      <c r="H70" s="61"/>
    </row>
    <row r="71" spans="1:8" ht="12.75">
      <c r="A71" s="60" t="s">
        <v>267</v>
      </c>
      <c r="B71" s="61"/>
      <c r="C71" s="61"/>
      <c r="D71" s="61"/>
      <c r="E71" s="61"/>
      <c r="F71" s="61"/>
      <c r="G71" s="61"/>
      <c r="H71" s="61"/>
    </row>
    <row r="72" spans="1:8" ht="12.75">
      <c r="A72" s="60" t="s">
        <v>268</v>
      </c>
      <c r="B72" s="61"/>
      <c r="C72" s="61"/>
      <c r="D72" s="61"/>
      <c r="E72" s="61"/>
      <c r="F72" s="61"/>
      <c r="G72" s="61"/>
      <c r="H72" s="61"/>
    </row>
    <row r="73" spans="1:8" ht="12.75">
      <c r="A73" s="167" t="s">
        <v>281</v>
      </c>
      <c r="B73" s="168"/>
      <c r="C73" s="168"/>
      <c r="D73" s="168"/>
      <c r="E73" s="168"/>
      <c r="F73" s="168"/>
      <c r="G73" s="168"/>
      <c r="H73" s="168"/>
    </row>
    <row r="74" ht="18">
      <c r="U74" s="66"/>
    </row>
  </sheetData>
  <sheetProtection/>
  <mergeCells count="89">
    <mergeCell ref="A35:A36"/>
    <mergeCell ref="A45:L45"/>
    <mergeCell ref="E40:E44"/>
    <mergeCell ref="D48:D51"/>
    <mergeCell ref="G46:H47"/>
    <mergeCell ref="C46:C47"/>
    <mergeCell ref="E46:F47"/>
    <mergeCell ref="A50:A51"/>
    <mergeCell ref="I40:I44"/>
    <mergeCell ref="C33:C34"/>
    <mergeCell ref="H33:H34"/>
    <mergeCell ref="B46:B47"/>
    <mergeCell ref="D46:D47"/>
    <mergeCell ref="A43:A44"/>
    <mergeCell ref="G25:G26"/>
    <mergeCell ref="H25:H26"/>
    <mergeCell ref="F40:F44"/>
    <mergeCell ref="F35:F38"/>
    <mergeCell ref="E35:E38"/>
    <mergeCell ref="K33:K34"/>
    <mergeCell ref="A57:H57"/>
    <mergeCell ref="A52:H52"/>
    <mergeCell ref="B53:B55"/>
    <mergeCell ref="D53:D55"/>
    <mergeCell ref="I46:J47"/>
    <mergeCell ref="K46:L47"/>
    <mergeCell ref="A46:A47"/>
    <mergeCell ref="J30:J34"/>
    <mergeCell ref="J40:J44"/>
    <mergeCell ref="A1:H1"/>
    <mergeCell ref="A16:A17"/>
    <mergeCell ref="B16:B17"/>
    <mergeCell ref="A39:L39"/>
    <mergeCell ref="I16:I17"/>
    <mergeCell ref="J16:J17"/>
    <mergeCell ref="A4:L4"/>
    <mergeCell ref="F30:F34"/>
    <mergeCell ref="G33:G34"/>
    <mergeCell ref="I30:I34"/>
    <mergeCell ref="E5:F5"/>
    <mergeCell ref="F24:F26"/>
    <mergeCell ref="E16:E17"/>
    <mergeCell ref="F16:F17"/>
    <mergeCell ref="A23:L23"/>
    <mergeCell ref="I35:I38"/>
    <mergeCell ref="J35:J38"/>
    <mergeCell ref="K16:K17"/>
    <mergeCell ref="K25:K26"/>
    <mergeCell ref="L25:L26"/>
    <mergeCell ref="A28:L28"/>
    <mergeCell ref="E24:E26"/>
    <mergeCell ref="F20:F21"/>
    <mergeCell ref="L33:L34"/>
    <mergeCell ref="F7:F14"/>
    <mergeCell ref="H7:H14"/>
    <mergeCell ref="I25:I26"/>
    <mergeCell ref="J25:J26"/>
    <mergeCell ref="D33:D34"/>
    <mergeCell ref="E30:E34"/>
    <mergeCell ref="D5:D6"/>
    <mergeCell ref="G5:H5"/>
    <mergeCell ref="G7:G14"/>
    <mergeCell ref="A5:A6"/>
    <mergeCell ref="C5:C6"/>
    <mergeCell ref="A20:A21"/>
    <mergeCell ref="D20:D21"/>
    <mergeCell ref="C16:C17"/>
    <mergeCell ref="D16:D17"/>
    <mergeCell ref="B7:B14"/>
    <mergeCell ref="B5:B6"/>
    <mergeCell ref="J20:J21"/>
    <mergeCell ref="A2:L3"/>
    <mergeCell ref="I5:J5"/>
    <mergeCell ref="K5:L5"/>
    <mergeCell ref="I7:I14"/>
    <mergeCell ref="J7:J14"/>
    <mergeCell ref="K7:K14"/>
    <mergeCell ref="L7:L14"/>
    <mergeCell ref="I20:I21"/>
    <mergeCell ref="A73:H73"/>
    <mergeCell ref="L16:L17"/>
    <mergeCell ref="D7:D14"/>
    <mergeCell ref="E20:E21"/>
    <mergeCell ref="A15:L15"/>
    <mergeCell ref="G16:G17"/>
    <mergeCell ref="H16:H17"/>
    <mergeCell ref="E7:E14"/>
    <mergeCell ref="C7:C14"/>
    <mergeCell ref="D25:D26"/>
  </mergeCells>
  <printOptions/>
  <pageMargins left="0.7874015748031497" right="0.7874015748031497" top="0.1968503937007874" bottom="0" header="0.7086614173228347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34">
      <selection activeCell="C63" sqref="C63"/>
    </sheetView>
  </sheetViews>
  <sheetFormatPr defaultColWidth="9.00390625" defaultRowHeight="12.75"/>
  <cols>
    <col min="1" max="1" width="27.125" style="0" customWidth="1"/>
    <col min="2" max="2" width="14.375" style="0" customWidth="1"/>
    <col min="6" max="6" width="11.375" style="0" bestFit="1" customWidth="1"/>
    <col min="7" max="7" width="9.75390625" style="0" customWidth="1"/>
    <col min="8" max="8" width="10.00390625" style="0" customWidth="1"/>
    <col min="9" max="10" width="11.625" style="0" hidden="1" customWidth="1"/>
    <col min="11" max="12" width="0" style="0" hidden="1" customWidth="1"/>
  </cols>
  <sheetData>
    <row r="1" spans="1:8" ht="18">
      <c r="A1" s="152" t="s">
        <v>94</v>
      </c>
      <c r="B1" s="153"/>
      <c r="C1" s="153"/>
      <c r="D1" s="153"/>
      <c r="E1" s="153"/>
      <c r="F1" s="153"/>
      <c r="G1" s="153"/>
      <c r="H1" s="153"/>
    </row>
    <row r="2" spans="1:12" ht="12.75" customHeight="1">
      <c r="A2" s="180" t="s">
        <v>300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2.7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5">
      <c r="A4" s="229" t="s">
        <v>336</v>
      </c>
      <c r="B4" s="229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>
      <c r="A5" s="230" t="s">
        <v>165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ht="28.5" customHeight="1">
      <c r="A6" s="221" t="s">
        <v>100</v>
      </c>
      <c r="B6" s="221" t="s">
        <v>192</v>
      </c>
      <c r="C6" s="221" t="s">
        <v>190</v>
      </c>
      <c r="D6" s="221" t="s">
        <v>191</v>
      </c>
      <c r="E6" s="226" t="s">
        <v>194</v>
      </c>
      <c r="F6" s="226"/>
      <c r="G6" s="223" t="s">
        <v>150</v>
      </c>
      <c r="H6" s="224"/>
      <c r="I6" s="226" t="s">
        <v>226</v>
      </c>
      <c r="J6" s="226"/>
      <c r="K6" s="223" t="s">
        <v>227</v>
      </c>
      <c r="L6" s="224"/>
    </row>
    <row r="7" spans="1:12" ht="25.5" customHeight="1">
      <c r="A7" s="222"/>
      <c r="B7" s="222"/>
      <c r="C7" s="222"/>
      <c r="D7" s="222"/>
      <c r="E7" s="68" t="s">
        <v>199</v>
      </c>
      <c r="F7" s="68" t="s">
        <v>290</v>
      </c>
      <c r="G7" s="68" t="s">
        <v>199</v>
      </c>
      <c r="H7" s="68" t="s">
        <v>290</v>
      </c>
      <c r="I7" s="68" t="s">
        <v>199</v>
      </c>
      <c r="J7" s="68" t="s">
        <v>200</v>
      </c>
      <c r="K7" s="68" t="s">
        <v>199</v>
      </c>
      <c r="L7" s="68" t="s">
        <v>200</v>
      </c>
    </row>
    <row r="8" spans="1:12" ht="15">
      <c r="A8" s="85" t="s">
        <v>301</v>
      </c>
      <c r="B8" s="217" t="s">
        <v>193</v>
      </c>
      <c r="C8" s="217">
        <v>6.4</v>
      </c>
      <c r="D8" s="217">
        <v>11</v>
      </c>
      <c r="E8" s="233">
        <f>SUM(D8*G8)</f>
        <v>330</v>
      </c>
      <c r="F8" s="233">
        <v>385</v>
      </c>
      <c r="G8" s="233">
        <v>30</v>
      </c>
      <c r="H8" s="233">
        <v>35</v>
      </c>
      <c r="I8" s="84"/>
      <c r="J8" s="71"/>
      <c r="K8" s="71"/>
      <c r="L8" s="71"/>
    </row>
    <row r="9" spans="1:12" ht="15">
      <c r="A9" s="83" t="s">
        <v>35</v>
      </c>
      <c r="B9" s="240"/>
      <c r="C9" s="240"/>
      <c r="D9" s="240"/>
      <c r="E9" s="234"/>
      <c r="F9" s="234"/>
      <c r="G9" s="234"/>
      <c r="H9" s="234"/>
      <c r="I9" s="238">
        <f>E8/1.03</f>
        <v>320.3883495145631</v>
      </c>
      <c r="J9" s="232">
        <f>F8/1.03</f>
        <v>373.7864077669903</v>
      </c>
      <c r="K9" s="232">
        <f>I9/D8</f>
        <v>29.12621359223301</v>
      </c>
      <c r="L9" s="232">
        <f>J9/D8</f>
        <v>33.980582524271846</v>
      </c>
    </row>
    <row r="10" spans="1:12" ht="15">
      <c r="A10" s="83" t="s">
        <v>158</v>
      </c>
      <c r="B10" s="240"/>
      <c r="C10" s="240"/>
      <c r="D10" s="240"/>
      <c r="E10" s="234"/>
      <c r="F10" s="234"/>
      <c r="G10" s="234"/>
      <c r="H10" s="234"/>
      <c r="I10" s="238"/>
      <c r="J10" s="232"/>
      <c r="K10" s="232"/>
      <c r="L10" s="232"/>
    </row>
    <row r="11" spans="1:12" ht="15">
      <c r="A11" s="83" t="s">
        <v>172</v>
      </c>
      <c r="B11" s="240"/>
      <c r="C11" s="240"/>
      <c r="D11" s="240"/>
      <c r="E11" s="234"/>
      <c r="F11" s="234"/>
      <c r="G11" s="234"/>
      <c r="H11" s="234"/>
      <c r="I11" s="238"/>
      <c r="J11" s="232"/>
      <c r="K11" s="232"/>
      <c r="L11" s="232"/>
    </row>
    <row r="12" spans="1:12" ht="15">
      <c r="A12" s="83" t="s">
        <v>302</v>
      </c>
      <c r="B12" s="240"/>
      <c r="C12" s="240"/>
      <c r="D12" s="240"/>
      <c r="E12" s="234"/>
      <c r="F12" s="234"/>
      <c r="G12" s="234"/>
      <c r="H12" s="234"/>
      <c r="I12" s="238"/>
      <c r="J12" s="232"/>
      <c r="K12" s="232"/>
      <c r="L12" s="232"/>
    </row>
    <row r="13" spans="1:12" ht="15">
      <c r="A13" s="83" t="s">
        <v>161</v>
      </c>
      <c r="B13" s="240"/>
      <c r="C13" s="240"/>
      <c r="D13" s="240"/>
      <c r="E13" s="234"/>
      <c r="F13" s="234"/>
      <c r="G13" s="234"/>
      <c r="H13" s="234"/>
      <c r="I13" s="238"/>
      <c r="J13" s="232"/>
      <c r="K13" s="232"/>
      <c r="L13" s="232"/>
    </row>
    <row r="14" spans="1:12" ht="15">
      <c r="A14" s="83" t="s">
        <v>309</v>
      </c>
      <c r="B14" s="240"/>
      <c r="C14" s="240"/>
      <c r="D14" s="240"/>
      <c r="E14" s="234"/>
      <c r="F14" s="234"/>
      <c r="G14" s="234"/>
      <c r="H14" s="234"/>
      <c r="I14" s="238"/>
      <c r="J14" s="232"/>
      <c r="K14" s="232"/>
      <c r="L14" s="232"/>
    </row>
    <row r="15" spans="1:12" ht="15">
      <c r="A15" s="83" t="s">
        <v>163</v>
      </c>
      <c r="B15" s="240"/>
      <c r="C15" s="240"/>
      <c r="D15" s="240"/>
      <c r="E15" s="234"/>
      <c r="F15" s="234"/>
      <c r="G15" s="234"/>
      <c r="H15" s="234"/>
      <c r="I15" s="238"/>
      <c r="J15" s="232"/>
      <c r="K15" s="232"/>
      <c r="L15" s="232"/>
    </row>
    <row r="16" spans="1:12" ht="15">
      <c r="A16" s="83" t="s">
        <v>303</v>
      </c>
      <c r="B16" s="240"/>
      <c r="C16" s="240"/>
      <c r="D16" s="240"/>
      <c r="E16" s="234"/>
      <c r="F16" s="234"/>
      <c r="G16" s="234"/>
      <c r="H16" s="234"/>
      <c r="I16" s="238"/>
      <c r="J16" s="232"/>
      <c r="K16" s="232"/>
      <c r="L16" s="232"/>
    </row>
    <row r="17" spans="1:12" ht="15">
      <c r="A17" s="83" t="s">
        <v>305</v>
      </c>
      <c r="B17" s="240"/>
      <c r="C17" s="240"/>
      <c r="D17" s="240"/>
      <c r="E17" s="234"/>
      <c r="F17" s="234"/>
      <c r="G17" s="234"/>
      <c r="H17" s="234"/>
      <c r="I17" s="84"/>
      <c r="J17" s="71"/>
      <c r="K17" s="71"/>
      <c r="L17" s="71"/>
    </row>
    <row r="18" spans="1:12" ht="15">
      <c r="A18" s="83" t="s">
        <v>332</v>
      </c>
      <c r="B18" s="240"/>
      <c r="C18" s="240"/>
      <c r="D18" s="240"/>
      <c r="E18" s="234"/>
      <c r="F18" s="234"/>
      <c r="G18" s="234"/>
      <c r="H18" s="234"/>
      <c r="I18" s="84"/>
      <c r="J18" s="71"/>
      <c r="K18" s="71"/>
      <c r="L18" s="71"/>
    </row>
    <row r="19" spans="1:12" ht="15">
      <c r="A19" s="83" t="s">
        <v>304</v>
      </c>
      <c r="B19" s="218"/>
      <c r="C19" s="218"/>
      <c r="D19" s="218"/>
      <c r="E19" s="235"/>
      <c r="F19" s="235"/>
      <c r="G19" s="235"/>
      <c r="H19" s="235"/>
      <c r="I19" s="84"/>
      <c r="J19" s="71"/>
      <c r="K19" s="71"/>
      <c r="L19" s="71"/>
    </row>
    <row r="20" spans="1:12" ht="15">
      <c r="A20" s="239" t="s">
        <v>166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</row>
    <row r="21" spans="1:12" ht="15">
      <c r="A21" s="70" t="s">
        <v>331</v>
      </c>
      <c r="B21" s="70" t="s">
        <v>195</v>
      </c>
      <c r="C21" s="70">
        <v>12.5</v>
      </c>
      <c r="D21" s="70">
        <v>8</v>
      </c>
      <c r="E21" s="72">
        <f>G21*D21</f>
        <v>440</v>
      </c>
      <c r="F21" s="72">
        <f>H21*D21</f>
        <v>464</v>
      </c>
      <c r="G21" s="72">
        <v>55</v>
      </c>
      <c r="H21" s="72">
        <v>58</v>
      </c>
      <c r="I21" s="74">
        <f>E21/1.03</f>
        <v>427.18446601941747</v>
      </c>
      <c r="J21" s="74">
        <f>F21/1.03</f>
        <v>450.4854368932039</v>
      </c>
      <c r="K21" s="74">
        <f>I21/D21</f>
        <v>53.398058252427184</v>
      </c>
      <c r="L21" s="74">
        <f>J21/D21</f>
        <v>56.310679611650485</v>
      </c>
    </row>
    <row r="22" spans="1:12" ht="15">
      <c r="A22" s="70" t="s">
        <v>307</v>
      </c>
      <c r="B22" s="70" t="s">
        <v>308</v>
      </c>
      <c r="C22" s="70">
        <v>4.4</v>
      </c>
      <c r="D22" s="70">
        <v>20</v>
      </c>
      <c r="E22" s="72">
        <f>G22*D22</f>
        <v>400</v>
      </c>
      <c r="F22" s="72">
        <f>D22*H22</f>
        <v>500</v>
      </c>
      <c r="G22" s="72">
        <v>20</v>
      </c>
      <c r="H22" s="72">
        <v>25</v>
      </c>
      <c r="I22" s="74"/>
      <c r="J22" s="74"/>
      <c r="K22" s="74"/>
      <c r="L22" s="74"/>
    </row>
    <row r="23" spans="1:12" ht="15">
      <c r="A23" s="70" t="s">
        <v>324</v>
      </c>
      <c r="B23" s="70" t="s">
        <v>325</v>
      </c>
      <c r="C23" s="70">
        <v>3</v>
      </c>
      <c r="D23" s="70">
        <v>27</v>
      </c>
      <c r="E23" s="72">
        <f>D23*G23</f>
        <v>405</v>
      </c>
      <c r="F23" s="72">
        <f>D23*H23</f>
        <v>432</v>
      </c>
      <c r="G23" s="72">
        <v>15</v>
      </c>
      <c r="H23" s="72">
        <v>16</v>
      </c>
      <c r="I23" s="74"/>
      <c r="J23" s="74"/>
      <c r="K23" s="74"/>
      <c r="L23" s="74"/>
    </row>
    <row r="24" spans="1:12" ht="15">
      <c r="A24" s="70" t="s">
        <v>168</v>
      </c>
      <c r="B24" s="70" t="s">
        <v>196</v>
      </c>
      <c r="C24" s="70">
        <v>3.3</v>
      </c>
      <c r="D24" s="70">
        <v>28</v>
      </c>
      <c r="E24" s="72">
        <f>D24*G24</f>
        <v>420</v>
      </c>
      <c r="F24" s="72">
        <f>D24*H24</f>
        <v>448</v>
      </c>
      <c r="G24" s="72">
        <v>15</v>
      </c>
      <c r="H24" s="72">
        <v>16</v>
      </c>
      <c r="I24" s="74">
        <f>E24/1.03</f>
        <v>407.7669902912621</v>
      </c>
      <c r="J24" s="74">
        <f>F24/1.03</f>
        <v>434.9514563106796</v>
      </c>
      <c r="K24" s="74">
        <f>I24/D24</f>
        <v>14.563106796116504</v>
      </c>
      <c r="L24" s="74">
        <f>J24/D24</f>
        <v>15.53398058252427</v>
      </c>
    </row>
    <row r="25" spans="1:12" ht="15">
      <c r="A25" s="70" t="s">
        <v>293</v>
      </c>
      <c r="B25" s="70"/>
      <c r="C25" s="70"/>
      <c r="D25" s="70"/>
      <c r="E25" s="72"/>
      <c r="F25" s="72"/>
      <c r="G25" s="72">
        <v>12</v>
      </c>
      <c r="H25" s="72">
        <v>14</v>
      </c>
      <c r="I25" s="74"/>
      <c r="J25" s="74"/>
      <c r="K25" s="74"/>
      <c r="L25" s="74"/>
    </row>
    <row r="26" spans="1:12" ht="15">
      <c r="A26" s="212" t="s">
        <v>169</v>
      </c>
      <c r="B26" s="70" t="s">
        <v>197</v>
      </c>
      <c r="C26" s="70">
        <v>5.7</v>
      </c>
      <c r="D26" s="212" t="s">
        <v>289</v>
      </c>
      <c r="E26" s="228">
        <v>480</v>
      </c>
      <c r="F26" s="228">
        <v>510</v>
      </c>
      <c r="G26" s="72">
        <v>29.1</v>
      </c>
      <c r="H26" s="72">
        <v>30.9</v>
      </c>
      <c r="I26" s="228">
        <f>E26/1.03</f>
        <v>466.0194174757281</v>
      </c>
      <c r="J26" s="228">
        <f>F26/1.03</f>
        <v>495.1456310679612</v>
      </c>
      <c r="K26" s="74">
        <f>G26/1.03</f>
        <v>28.25242718446602</v>
      </c>
      <c r="L26" s="74">
        <f>H26/1.03</f>
        <v>29.999999999999996</v>
      </c>
    </row>
    <row r="27" spans="1:12" ht="15">
      <c r="A27" s="212"/>
      <c r="B27" s="70" t="s">
        <v>198</v>
      </c>
      <c r="C27" s="70">
        <v>2.9</v>
      </c>
      <c r="D27" s="212"/>
      <c r="E27" s="228"/>
      <c r="F27" s="228"/>
      <c r="G27" s="72">
        <v>14.54</v>
      </c>
      <c r="H27" s="72">
        <v>15.45</v>
      </c>
      <c r="I27" s="228"/>
      <c r="J27" s="228"/>
      <c r="K27" s="74">
        <f>G27/1.03</f>
        <v>14.11650485436893</v>
      </c>
      <c r="L27" s="74">
        <f>H27/1.03</f>
        <v>14.999999999999998</v>
      </c>
    </row>
    <row r="28" spans="1:12" ht="15">
      <c r="A28" s="70" t="s">
        <v>294</v>
      </c>
      <c r="B28" s="70"/>
      <c r="C28" s="70"/>
      <c r="D28" s="70"/>
      <c r="E28" s="72"/>
      <c r="F28" s="72"/>
      <c r="G28" s="72">
        <v>11</v>
      </c>
      <c r="H28" s="72">
        <v>12</v>
      </c>
      <c r="I28" s="72"/>
      <c r="J28" s="72"/>
      <c r="K28" s="74"/>
      <c r="L28" s="74"/>
    </row>
    <row r="29" spans="1:12" ht="15">
      <c r="A29" s="70" t="s">
        <v>316</v>
      </c>
      <c r="B29" s="70" t="s">
        <v>334</v>
      </c>
      <c r="C29" s="70">
        <v>9.8</v>
      </c>
      <c r="D29" s="70">
        <v>9.5</v>
      </c>
      <c r="E29" s="72">
        <f>G29*D29</f>
        <v>456</v>
      </c>
      <c r="F29" s="72">
        <f>H29*D29</f>
        <v>494</v>
      </c>
      <c r="G29" s="72">
        <v>48</v>
      </c>
      <c r="H29" s="72">
        <v>52</v>
      </c>
      <c r="I29" s="72"/>
      <c r="J29" s="72"/>
      <c r="K29" s="74"/>
      <c r="L29" s="74"/>
    </row>
    <row r="30" spans="1:12" ht="15">
      <c r="A30" s="70" t="s">
        <v>317</v>
      </c>
      <c r="B30" s="70" t="s">
        <v>318</v>
      </c>
      <c r="C30" s="70">
        <v>5</v>
      </c>
      <c r="D30" s="70"/>
      <c r="E30" s="72"/>
      <c r="F30" s="72"/>
      <c r="G30" s="72">
        <v>25</v>
      </c>
      <c r="H30" s="72">
        <v>27</v>
      </c>
      <c r="I30" s="72"/>
      <c r="J30" s="72"/>
      <c r="K30" s="74"/>
      <c r="L30" s="74"/>
    </row>
    <row r="31" spans="1:12" ht="15">
      <c r="A31" s="227" t="s">
        <v>171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</row>
    <row r="32" spans="1:12" ht="15">
      <c r="A32" s="70" t="s">
        <v>172</v>
      </c>
      <c r="B32" s="70" t="s">
        <v>202</v>
      </c>
      <c r="C32" s="70">
        <v>15</v>
      </c>
      <c r="D32" s="70">
        <v>8</v>
      </c>
      <c r="E32" s="80">
        <f>D32*G32</f>
        <v>464</v>
      </c>
      <c r="F32" s="81">
        <f>D32*H32</f>
        <v>480</v>
      </c>
      <c r="G32" s="72">
        <v>58</v>
      </c>
      <c r="H32" s="72">
        <v>60</v>
      </c>
      <c r="I32" s="72">
        <f>E32/1.03</f>
        <v>450.4854368932039</v>
      </c>
      <c r="J32" s="72">
        <f>F32/1.03</f>
        <v>466.0194174757281</v>
      </c>
      <c r="K32" s="72">
        <f>I32/D32</f>
        <v>56.310679611650485</v>
      </c>
      <c r="L32" s="72">
        <f>J32/D32</f>
        <v>58.252427184466015</v>
      </c>
    </row>
    <row r="33" spans="1:12" ht="15">
      <c r="A33" s="82" t="s">
        <v>321</v>
      </c>
      <c r="B33" s="82" t="s">
        <v>203</v>
      </c>
      <c r="C33" s="82">
        <v>19.5</v>
      </c>
      <c r="D33" s="82">
        <v>6</v>
      </c>
      <c r="E33" s="80">
        <f>D33*G33</f>
        <v>450</v>
      </c>
      <c r="F33" s="81">
        <f>D33*H33</f>
        <v>468</v>
      </c>
      <c r="G33" s="72">
        <v>75</v>
      </c>
      <c r="H33" s="72">
        <v>78</v>
      </c>
      <c r="I33" s="72"/>
      <c r="J33" s="72"/>
      <c r="K33" s="72"/>
      <c r="L33" s="72"/>
    </row>
    <row r="34" spans="1:12" ht="15">
      <c r="A34" s="82" t="s">
        <v>173</v>
      </c>
      <c r="B34" s="82" t="s">
        <v>203</v>
      </c>
      <c r="C34" s="82">
        <v>19.5</v>
      </c>
      <c r="D34" s="82">
        <v>6</v>
      </c>
      <c r="E34" s="80">
        <f>D34*G34</f>
        <v>450</v>
      </c>
      <c r="F34" s="81">
        <f>D34*H34</f>
        <v>468</v>
      </c>
      <c r="G34" s="72">
        <v>75</v>
      </c>
      <c r="H34" s="72">
        <v>78</v>
      </c>
      <c r="I34" s="72">
        <f>E32/1.03</f>
        <v>450.4854368932039</v>
      </c>
      <c r="J34" s="72">
        <f>F32/1.03</f>
        <v>466.0194174757281</v>
      </c>
      <c r="K34" s="72">
        <f>I34/D34</f>
        <v>75.08090614886731</v>
      </c>
      <c r="L34" s="72">
        <f>J34/D34</f>
        <v>77.66990291262135</v>
      </c>
    </row>
    <row r="35" spans="1:12" ht="15">
      <c r="A35" s="70" t="s">
        <v>314</v>
      </c>
      <c r="B35" s="70" t="s">
        <v>315</v>
      </c>
      <c r="C35" s="70">
        <v>30</v>
      </c>
      <c r="D35" s="70">
        <v>4</v>
      </c>
      <c r="E35" s="80">
        <f>D35*G35</f>
        <v>520</v>
      </c>
      <c r="F35" s="81">
        <f>D35*H35</f>
        <v>560</v>
      </c>
      <c r="G35" s="72">
        <v>130</v>
      </c>
      <c r="H35" s="72">
        <v>140</v>
      </c>
      <c r="I35" s="88"/>
      <c r="J35" s="88"/>
      <c r="K35" s="88"/>
      <c r="L35" s="88"/>
    </row>
    <row r="36" spans="1:12" ht="15">
      <c r="A36" s="89" t="s">
        <v>330</v>
      </c>
      <c r="B36" s="70" t="s">
        <v>315</v>
      </c>
      <c r="C36" s="70">
        <v>30</v>
      </c>
      <c r="D36" s="70">
        <v>4</v>
      </c>
      <c r="E36" s="80">
        <f>D36*G36</f>
        <v>520</v>
      </c>
      <c r="F36" s="81">
        <f>D36*H36</f>
        <v>560</v>
      </c>
      <c r="G36" s="72">
        <v>130</v>
      </c>
      <c r="H36" s="72">
        <v>140</v>
      </c>
      <c r="I36" s="88"/>
      <c r="J36" s="88"/>
      <c r="K36" s="88"/>
      <c r="L36" s="88"/>
    </row>
    <row r="37" spans="1:12" ht="15">
      <c r="A37" s="227" t="s">
        <v>175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1:12" ht="18.75" customHeight="1">
      <c r="A38" s="70" t="s">
        <v>32</v>
      </c>
      <c r="B38" s="70" t="s">
        <v>205</v>
      </c>
      <c r="C38" s="70">
        <v>3</v>
      </c>
      <c r="D38" s="70">
        <v>50</v>
      </c>
      <c r="E38" s="72">
        <f>D38*G38</f>
        <v>570</v>
      </c>
      <c r="F38" s="72">
        <f>D38*H38</f>
        <v>615</v>
      </c>
      <c r="G38" s="72">
        <v>11.4</v>
      </c>
      <c r="H38" s="72">
        <v>12.3</v>
      </c>
      <c r="I38" s="72"/>
      <c r="J38" s="72"/>
      <c r="K38" s="72" t="e">
        <f>#REF!/D38</f>
        <v>#REF!</v>
      </c>
      <c r="L38" s="72" t="e">
        <f>#REF!/H38</f>
        <v>#REF!</v>
      </c>
    </row>
    <row r="39" spans="1:12" ht="18.75" customHeight="1">
      <c r="A39" s="70" t="s">
        <v>326</v>
      </c>
      <c r="B39" s="70" t="s">
        <v>333</v>
      </c>
      <c r="C39" s="70">
        <v>4.3</v>
      </c>
      <c r="D39" s="70">
        <v>32</v>
      </c>
      <c r="E39" s="72">
        <f>D39*G39</f>
        <v>608</v>
      </c>
      <c r="F39" s="72">
        <f>D39*H39</f>
        <v>656</v>
      </c>
      <c r="G39" s="72">
        <v>19</v>
      </c>
      <c r="H39" s="72">
        <v>20.5</v>
      </c>
      <c r="I39" s="88"/>
      <c r="J39" s="88"/>
      <c r="K39" s="88"/>
      <c r="L39" s="88"/>
    </row>
    <row r="40" spans="1:12" ht="18.75" customHeight="1">
      <c r="A40" s="70" t="s">
        <v>322</v>
      </c>
      <c r="B40" s="70" t="s">
        <v>323</v>
      </c>
      <c r="C40" s="70">
        <v>3.4</v>
      </c>
      <c r="D40" s="70">
        <v>43</v>
      </c>
      <c r="E40" s="72">
        <f>D40*G40</f>
        <v>530.19</v>
      </c>
      <c r="F40" s="72">
        <f>D40*H40</f>
        <v>559</v>
      </c>
      <c r="G40" s="72">
        <v>12.33</v>
      </c>
      <c r="H40" s="72">
        <v>13</v>
      </c>
      <c r="I40" s="88"/>
      <c r="J40" s="88"/>
      <c r="K40" s="88"/>
      <c r="L40" s="88"/>
    </row>
    <row r="41" spans="1:12" ht="15">
      <c r="A41" s="213" t="s">
        <v>182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</row>
    <row r="42" spans="1:12" ht="15">
      <c r="A42" s="70" t="s">
        <v>186</v>
      </c>
      <c r="B42" s="70" t="s">
        <v>306</v>
      </c>
      <c r="C42" s="70">
        <v>1.6</v>
      </c>
      <c r="D42" s="70">
        <v>18</v>
      </c>
      <c r="E42" s="72">
        <f>D42*G42</f>
        <v>315</v>
      </c>
      <c r="F42" s="72">
        <f>D42*H42</f>
        <v>396</v>
      </c>
      <c r="G42" s="72">
        <v>17.5</v>
      </c>
      <c r="H42" s="72">
        <v>22</v>
      </c>
      <c r="I42" s="72"/>
      <c r="J42" s="72"/>
      <c r="K42" s="72" t="e">
        <f>#REF!/D42</f>
        <v>#REF!</v>
      </c>
      <c r="L42" s="72" t="e">
        <f>#REF!/D42</f>
        <v>#REF!</v>
      </c>
    </row>
    <row r="43" spans="1:12" ht="15">
      <c r="A43" s="215" t="s">
        <v>138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1:12" ht="12.75" customHeight="1">
      <c r="A44" s="212" t="s">
        <v>100</v>
      </c>
      <c r="B44" s="212" t="s">
        <v>222</v>
      </c>
      <c r="C44" s="216" t="s">
        <v>223</v>
      </c>
      <c r="D44" s="216" t="s">
        <v>220</v>
      </c>
      <c r="E44" s="216" t="s">
        <v>219</v>
      </c>
      <c r="F44" s="216"/>
      <c r="G44" s="216" t="s">
        <v>221</v>
      </c>
      <c r="H44" s="216"/>
      <c r="I44" s="216" t="s">
        <v>228</v>
      </c>
      <c r="J44" s="216"/>
      <c r="K44" s="216" t="s">
        <v>229</v>
      </c>
      <c r="L44" s="216"/>
    </row>
    <row r="45" spans="1:12" ht="12.75">
      <c r="A45" s="212"/>
      <c r="B45" s="212"/>
      <c r="C45" s="216"/>
      <c r="D45" s="216"/>
      <c r="E45" s="216"/>
      <c r="F45" s="216"/>
      <c r="G45" s="216"/>
      <c r="H45" s="216"/>
      <c r="I45" s="216"/>
      <c r="J45" s="216"/>
      <c r="K45" s="216"/>
      <c r="L45" s="216"/>
    </row>
    <row r="46" spans="1:12" ht="15">
      <c r="A46" s="75" t="s">
        <v>187</v>
      </c>
      <c r="B46" s="75" t="s">
        <v>215</v>
      </c>
      <c r="C46" s="75">
        <v>17.6</v>
      </c>
      <c r="D46" s="211">
        <v>2</v>
      </c>
      <c r="E46" s="76">
        <f>G46*D46</f>
        <v>140</v>
      </c>
      <c r="F46" s="76">
        <f>H46*$D$46</f>
        <v>152</v>
      </c>
      <c r="G46" s="77">
        <v>70</v>
      </c>
      <c r="H46" s="72">
        <v>76</v>
      </c>
      <c r="I46" s="76">
        <f>G46*$D$46/1.03</f>
        <v>135.92233009708738</v>
      </c>
      <c r="J46" s="76">
        <f>L46*$D$46/1.03</f>
        <v>143.27457818833065</v>
      </c>
      <c r="K46" s="77">
        <f>G46/1.03</f>
        <v>67.96116504854369</v>
      </c>
      <c r="L46" s="72">
        <f>H46/1.03</f>
        <v>73.7864077669903</v>
      </c>
    </row>
    <row r="47" spans="1:12" ht="15">
      <c r="A47" s="70" t="s">
        <v>188</v>
      </c>
      <c r="B47" s="70" t="s">
        <v>216</v>
      </c>
      <c r="C47" s="70">
        <v>10.08</v>
      </c>
      <c r="D47" s="211"/>
      <c r="E47" s="76">
        <f>D46*G47</f>
        <v>110</v>
      </c>
      <c r="F47" s="76">
        <f>D46*H47</f>
        <v>120</v>
      </c>
      <c r="G47" s="72">
        <v>55</v>
      </c>
      <c r="H47" s="72">
        <v>60</v>
      </c>
      <c r="I47" s="76">
        <f>G47*$D$46/1.03</f>
        <v>106.79611650485437</v>
      </c>
      <c r="J47" s="76">
        <f>L47*$D$46/1.03</f>
        <v>113.11150909605051</v>
      </c>
      <c r="K47" s="77">
        <f>G47/1.03</f>
        <v>53.398058252427184</v>
      </c>
      <c r="L47" s="72">
        <f>H47/1.03</f>
        <v>58.252427184466015</v>
      </c>
    </row>
    <row r="48" spans="1:12" ht="12.75">
      <c r="A48" s="212" t="s">
        <v>189</v>
      </c>
      <c r="B48" s="217" t="s">
        <v>217</v>
      </c>
      <c r="C48" s="217">
        <v>9.6</v>
      </c>
      <c r="D48" s="211"/>
      <c r="E48" s="236">
        <f>D46*G48</f>
        <v>110</v>
      </c>
      <c r="F48" s="236">
        <f>D46*H48</f>
        <v>120</v>
      </c>
      <c r="G48" s="236">
        <v>55</v>
      </c>
      <c r="H48" s="236">
        <v>60</v>
      </c>
      <c r="I48" s="236" t="s">
        <v>295</v>
      </c>
      <c r="J48" s="236" t="s">
        <v>296</v>
      </c>
      <c r="K48" s="236" t="s">
        <v>297</v>
      </c>
      <c r="L48" s="236" t="s">
        <v>298</v>
      </c>
    </row>
    <row r="49" spans="1:12" ht="12.75">
      <c r="A49" s="212"/>
      <c r="B49" s="218"/>
      <c r="C49" s="218"/>
      <c r="D49" s="211"/>
      <c r="E49" s="237"/>
      <c r="F49" s="237"/>
      <c r="G49" s="237"/>
      <c r="H49" s="237"/>
      <c r="I49" s="237"/>
      <c r="J49" s="237"/>
      <c r="K49" s="237"/>
      <c r="L49" s="237"/>
    </row>
    <row r="50" spans="1:12" ht="15">
      <c r="A50" s="225" t="s">
        <v>299</v>
      </c>
      <c r="B50" s="225"/>
      <c r="C50" s="225"/>
      <c r="D50" s="225"/>
      <c r="E50" s="225"/>
      <c r="F50" s="225"/>
      <c r="G50" s="225"/>
      <c r="H50" s="225"/>
      <c r="I50" s="67"/>
      <c r="J50" s="67"/>
      <c r="K50" s="67"/>
      <c r="L50" s="67"/>
    </row>
    <row r="51" spans="1:12" ht="15">
      <c r="A51" s="69" t="s">
        <v>237</v>
      </c>
      <c r="B51" s="82" t="s">
        <v>235</v>
      </c>
      <c r="C51" s="73">
        <v>39</v>
      </c>
      <c r="D51" s="82" t="s">
        <v>235</v>
      </c>
      <c r="E51" s="70" t="s">
        <v>235</v>
      </c>
      <c r="F51" s="70" t="s">
        <v>235</v>
      </c>
      <c r="G51" s="72">
        <v>360</v>
      </c>
      <c r="H51" s="70" t="s">
        <v>235</v>
      </c>
      <c r="I51" s="67"/>
      <c r="J51" s="67"/>
      <c r="K51" s="67"/>
      <c r="L51" s="67"/>
    </row>
    <row r="52" spans="1:12" ht="15">
      <c r="A52" s="225" t="s">
        <v>292</v>
      </c>
      <c r="B52" s="225"/>
      <c r="C52" s="225"/>
      <c r="D52" s="225"/>
      <c r="E52" s="225"/>
      <c r="F52" s="225"/>
      <c r="G52" s="225"/>
      <c r="H52" s="225"/>
      <c r="I52" s="67"/>
      <c r="J52" s="67"/>
      <c r="K52" s="67"/>
      <c r="L52" s="67"/>
    </row>
    <row r="53" spans="1:12" ht="15">
      <c r="A53" s="86"/>
      <c r="B53" s="86"/>
      <c r="C53" s="86"/>
      <c r="D53" s="86"/>
      <c r="E53" s="86"/>
      <c r="F53" s="86"/>
      <c r="G53" s="86"/>
      <c r="H53" s="86"/>
      <c r="I53" s="67"/>
      <c r="J53" s="67"/>
      <c r="K53" s="67"/>
      <c r="L53" s="67"/>
    </row>
    <row r="54" spans="1:12" ht="15">
      <c r="A54" s="219" t="s">
        <v>310</v>
      </c>
      <c r="B54" s="79" t="s">
        <v>311</v>
      </c>
      <c r="C54" s="79">
        <v>14</v>
      </c>
      <c r="D54" s="87"/>
      <c r="E54" s="79" t="s">
        <v>312</v>
      </c>
      <c r="F54" s="87"/>
      <c r="G54" s="79">
        <v>80</v>
      </c>
      <c r="H54" s="87"/>
      <c r="I54" s="67"/>
      <c r="J54" s="67"/>
      <c r="K54" s="67"/>
      <c r="L54" s="67"/>
    </row>
    <row r="55" spans="1:12" ht="15">
      <c r="A55" s="220"/>
      <c r="B55" s="79" t="s">
        <v>311</v>
      </c>
      <c r="C55" s="79">
        <v>14</v>
      </c>
      <c r="D55" s="87"/>
      <c r="E55" s="79" t="s">
        <v>313</v>
      </c>
      <c r="F55" s="87"/>
      <c r="G55" s="79">
        <v>80</v>
      </c>
      <c r="H55" s="87"/>
      <c r="I55" s="67"/>
      <c r="J55" s="67"/>
      <c r="K55" s="67"/>
      <c r="L55" s="67"/>
    </row>
    <row r="56" spans="1:12" ht="15">
      <c r="A56" s="90" t="s">
        <v>335</v>
      </c>
      <c r="B56" s="79" t="s">
        <v>311</v>
      </c>
      <c r="C56" s="79">
        <v>16</v>
      </c>
      <c r="D56" s="87"/>
      <c r="E56" s="79"/>
      <c r="F56" s="87"/>
      <c r="G56" s="79">
        <v>65</v>
      </c>
      <c r="H56" s="87"/>
      <c r="I56" s="67"/>
      <c r="J56" s="67"/>
      <c r="K56" s="67"/>
      <c r="L56" s="67"/>
    </row>
    <row r="57" spans="1:12" ht="15">
      <c r="A57" s="225" t="s">
        <v>291</v>
      </c>
      <c r="B57" s="225"/>
      <c r="C57" s="225"/>
      <c r="D57" s="225"/>
      <c r="E57" s="225"/>
      <c r="F57" s="225"/>
      <c r="G57" s="225"/>
      <c r="H57" s="225"/>
      <c r="I57" s="67"/>
      <c r="J57" s="67"/>
      <c r="K57" s="67"/>
      <c r="L57" s="67"/>
    </row>
    <row r="58" spans="1:12" ht="15">
      <c r="A58" s="78" t="s">
        <v>320</v>
      </c>
      <c r="B58" s="73" t="s">
        <v>337</v>
      </c>
      <c r="C58" s="69"/>
      <c r="D58" s="69"/>
      <c r="E58" s="69"/>
      <c r="F58" s="69"/>
      <c r="G58" s="74">
        <v>250</v>
      </c>
      <c r="H58" s="74">
        <v>300</v>
      </c>
      <c r="I58" s="67"/>
      <c r="J58" s="67"/>
      <c r="K58" s="67"/>
      <c r="L58" s="67"/>
    </row>
    <row r="59" spans="1:12" ht="15">
      <c r="A59" s="79" t="s">
        <v>327</v>
      </c>
      <c r="B59" s="73" t="s">
        <v>328</v>
      </c>
      <c r="C59" s="69"/>
      <c r="D59" s="69"/>
      <c r="E59" s="69"/>
      <c r="F59" s="69" t="s">
        <v>329</v>
      </c>
      <c r="G59" s="74">
        <v>50</v>
      </c>
      <c r="H59" s="74">
        <v>300</v>
      </c>
      <c r="I59" s="67"/>
      <c r="J59" s="67"/>
      <c r="K59" s="67"/>
      <c r="L59" s="67"/>
    </row>
    <row r="60" spans="1:12" ht="15">
      <c r="A60" s="205" t="s">
        <v>319</v>
      </c>
      <c r="B60" s="206"/>
      <c r="C60" s="206"/>
      <c r="D60" s="206"/>
      <c r="E60" s="206"/>
      <c r="F60" s="206"/>
      <c r="G60" s="206"/>
      <c r="H60" s="207"/>
      <c r="I60" s="67"/>
      <c r="J60" s="67"/>
      <c r="K60" s="67"/>
      <c r="L60" s="67"/>
    </row>
    <row r="61" spans="1:12" ht="9" customHeight="1">
      <c r="A61" s="208"/>
      <c r="B61" s="209"/>
      <c r="C61" s="209"/>
      <c r="D61" s="209"/>
      <c r="E61" s="209"/>
      <c r="F61" s="209"/>
      <c r="G61" s="209"/>
      <c r="H61" s="210"/>
      <c r="I61" s="67"/>
      <c r="J61" s="67"/>
      <c r="K61" s="67"/>
      <c r="L61" s="67"/>
    </row>
    <row r="62" spans="1:12" ht="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</sheetData>
  <sheetProtection/>
  <mergeCells count="59">
    <mergeCell ref="D44:D45"/>
    <mergeCell ref="G8:G19"/>
    <mergeCell ref="H8:H19"/>
    <mergeCell ref="I9:I16"/>
    <mergeCell ref="K9:K16"/>
    <mergeCell ref="A20:L20"/>
    <mergeCell ref="B8:B19"/>
    <mergeCell ref="C8:C19"/>
    <mergeCell ref="D8:D19"/>
    <mergeCell ref="K44:L45"/>
    <mergeCell ref="I44:J45"/>
    <mergeCell ref="E48:E49"/>
    <mergeCell ref="F48:F49"/>
    <mergeCell ref="G48:G49"/>
    <mergeCell ref="H48:H49"/>
    <mergeCell ref="I48:I49"/>
    <mergeCell ref="J48:J49"/>
    <mergeCell ref="K48:K49"/>
    <mergeCell ref="L48:L49"/>
    <mergeCell ref="F8:F19"/>
    <mergeCell ref="L9:L16"/>
    <mergeCell ref="F26:F27"/>
    <mergeCell ref="E26:E27"/>
    <mergeCell ref="I26:I27"/>
    <mergeCell ref="A52:H52"/>
    <mergeCell ref="A50:H50"/>
    <mergeCell ref="C44:C45"/>
    <mergeCell ref="E44:F45"/>
    <mergeCell ref="B48:B49"/>
    <mergeCell ref="A37:L37"/>
    <mergeCell ref="J26:J27"/>
    <mergeCell ref="A1:H1"/>
    <mergeCell ref="A4:B4"/>
    <mergeCell ref="A5:L5"/>
    <mergeCell ref="E6:F6"/>
    <mergeCell ref="A2:L3"/>
    <mergeCell ref="G6:H6"/>
    <mergeCell ref="J9:J16"/>
    <mergeCell ref="E8:E19"/>
    <mergeCell ref="B6:B7"/>
    <mergeCell ref="D6:D7"/>
    <mergeCell ref="C6:C7"/>
    <mergeCell ref="A6:A7"/>
    <mergeCell ref="K6:L6"/>
    <mergeCell ref="A57:H57"/>
    <mergeCell ref="I6:J6"/>
    <mergeCell ref="A31:L31"/>
    <mergeCell ref="A26:A27"/>
    <mergeCell ref="D26:D27"/>
    <mergeCell ref="A60:H61"/>
    <mergeCell ref="D46:D49"/>
    <mergeCell ref="A48:A49"/>
    <mergeCell ref="A41:L41"/>
    <mergeCell ref="A43:L43"/>
    <mergeCell ref="B44:B45"/>
    <mergeCell ref="G44:H45"/>
    <mergeCell ref="C48:C49"/>
    <mergeCell ref="A44:A45"/>
    <mergeCell ref="A54:A55"/>
  </mergeCells>
  <printOptions/>
  <pageMargins left="1.1811023622047245" right="1.1811023622047245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Цветной бульвар</cp:lastModifiedBy>
  <cp:lastPrinted>2015-05-04T10:22:43Z</cp:lastPrinted>
  <dcterms:created xsi:type="dcterms:W3CDTF">2007-10-19T12:41:02Z</dcterms:created>
  <dcterms:modified xsi:type="dcterms:W3CDTF">2015-05-05T05:42:07Z</dcterms:modified>
  <cp:category/>
  <cp:version/>
  <cp:contentType/>
  <cp:contentStatus/>
</cp:coreProperties>
</file>